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3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omments2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P:\RPAGE\EXCEL\GAAPFS2025\"/>
    </mc:Choice>
  </mc:AlternateContent>
  <xr:revisionPtr revIDLastSave="0" documentId="8_{93E1FCB6-B32F-495B-ADCF-EAD80005B90F}" xr6:coauthVersionLast="47" xr6:coauthVersionMax="47" xr10:uidLastSave="{00000000-0000-0000-0000-000000000000}"/>
  <bookViews>
    <workbookView xWindow="3075" yWindow="2190" windowWidth="14400" windowHeight="7335" tabRatio="885" activeTab="1" xr2:uid="{00000000-000D-0000-FFFF-FFFF00000000}"/>
  </bookViews>
  <sheets>
    <sheet name="GCL" sheetId="18" r:id="rId1"/>
    <sheet name="Summary" sheetId="14" r:id="rId2"/>
    <sheet name="UMCP" sheetId="13" r:id="rId3"/>
    <sheet name="UMB" sheetId="12" r:id="rId4"/>
    <sheet name="UMBI" sheetId="11" r:id="rId5"/>
    <sheet name="UMES" sheetId="10" r:id="rId6"/>
    <sheet name="UMBC" sheetId="9" r:id="rId7"/>
    <sheet name="UMUC" sheetId="8" r:id="rId8"/>
    <sheet name="UMGC" sheetId="19" r:id="rId9"/>
    <sheet name="CES" sheetId="7" r:id="rId10"/>
    <sheet name="USM" sheetId="15" r:id="rId11"/>
    <sheet name="BSU" sheetId="6" r:id="rId12"/>
    <sheet name="CSU" sheetId="5" r:id="rId13"/>
    <sheet name="FSU" sheetId="4" r:id="rId14"/>
    <sheet name="SU" sheetId="1" r:id="rId15"/>
    <sheet name="TU" sheetId="2" r:id="rId16"/>
    <sheet name="UB" sheetId="3" r:id="rId17"/>
  </sheets>
  <definedNames>
    <definedName name="_xlnm._FilterDatabase" localSheetId="0" hidden="1">GCL!#REF!</definedName>
    <definedName name="_xlnm.Print_Area" localSheetId="11">BSU!#REF!</definedName>
    <definedName name="_xlnm.Print_Area" localSheetId="9">CES!#REF!</definedName>
    <definedName name="_xlnm.Print_Area" localSheetId="12">CSU!#REF!</definedName>
    <definedName name="_xlnm.Print_Area" localSheetId="13">FSU!#REF!</definedName>
    <definedName name="_xlnm.Print_Area" localSheetId="0">GCL!#REF!</definedName>
    <definedName name="_xlnm.Print_Area" localSheetId="14">SU!#REF!</definedName>
    <definedName name="_xlnm.Print_Area" localSheetId="1">Summary!$A$1:$O$21</definedName>
    <definedName name="_xlnm.Print_Area" localSheetId="15">TU!#REF!</definedName>
    <definedName name="_xlnm.Print_Area" localSheetId="16">UB!#REF!</definedName>
    <definedName name="_xlnm.Print_Area" localSheetId="3">UMB!#REF!</definedName>
    <definedName name="_xlnm.Print_Area" localSheetId="6">UMBC!#REF!</definedName>
    <definedName name="_xlnm.Print_Area" localSheetId="4">UMBI!#REF!</definedName>
    <definedName name="_xlnm.Print_Area" localSheetId="2">UMCP!#REF!</definedName>
    <definedName name="_xlnm.Print_Area" localSheetId="5">UMES!#REF!</definedName>
    <definedName name="_xlnm.Print_Area" localSheetId="7">UMUC!$A$1:$I$5</definedName>
    <definedName name="_xlnm.Print_Area" localSheetId="10">USM!#REF!</definedName>
    <definedName name="_xlnm.Print_Titles" localSheetId="11">BSU!$3:$3</definedName>
    <definedName name="_xlnm.Print_Titles" localSheetId="9">CES!$3:$3</definedName>
    <definedName name="_xlnm.Print_Titles" localSheetId="12">CSU!$3:$3</definedName>
    <definedName name="_xlnm.Print_Titles" localSheetId="13">FSU!$3:$3</definedName>
    <definedName name="_xlnm.Print_Titles" localSheetId="14">SU!$3:$3</definedName>
    <definedName name="_xlnm.Print_Titles" localSheetId="15">TU!$3:$3</definedName>
    <definedName name="_xlnm.Print_Titles" localSheetId="16">UB!$3:$3</definedName>
    <definedName name="_xlnm.Print_Titles" localSheetId="3">UMB!$3:$3</definedName>
    <definedName name="_xlnm.Print_Titles" localSheetId="6">UMBC!$3:$3</definedName>
    <definedName name="_xlnm.Print_Titles" localSheetId="4">UMBI!$3:$3</definedName>
    <definedName name="_xlnm.Print_Titles" localSheetId="2">UMCP!$3:$3</definedName>
    <definedName name="_xlnm.Print_Titles" localSheetId="5">UMES!$3:$3</definedName>
    <definedName name="_xlnm.Print_Titles" localSheetId="7">UMUC!$3:$3</definedName>
    <definedName name="_xlnm.Print_Titles" localSheetId="10">USM!$4:$4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9" i="14" l="1"/>
  <c r="N10" i="14"/>
  <c r="N15" i="14" l="1"/>
  <c r="N14" i="14"/>
  <c r="N13" i="14"/>
  <c r="N12" i="14"/>
  <c r="N11" i="14"/>
  <c r="N9" i="14"/>
  <c r="N8" i="14"/>
  <c r="N7" i="14"/>
  <c r="N6" i="14"/>
  <c r="N5" i="14"/>
  <c r="N4" i="14"/>
  <c r="N3" i="14"/>
  <c r="N2" i="14"/>
  <c r="I49" i="15"/>
  <c r="H49" i="15"/>
  <c r="I47" i="15"/>
  <c r="H87" i="12"/>
  <c r="I140" i="13"/>
  <c r="I135" i="13"/>
  <c r="I132" i="13"/>
  <c r="H142" i="13"/>
  <c r="I29" i="7"/>
  <c r="I31" i="7"/>
  <c r="H31" i="7"/>
  <c r="H29" i="7"/>
  <c r="I103" i="9"/>
  <c r="I105" i="9"/>
  <c r="I104" i="9"/>
  <c r="I100" i="9"/>
  <c r="I97" i="9"/>
  <c r="I96" i="9"/>
  <c r="H107" i="9"/>
  <c r="I85" i="12"/>
  <c r="I84" i="12"/>
  <c r="I83" i="12"/>
  <c r="I82" i="12"/>
  <c r="I81" i="12"/>
  <c r="I123" i="2"/>
  <c r="H123" i="2"/>
  <c r="I120" i="2"/>
  <c r="I117" i="2"/>
  <c r="I115" i="2"/>
  <c r="I56" i="1"/>
  <c r="I58" i="1" s="1"/>
  <c r="H58" i="1"/>
  <c r="I52" i="5"/>
  <c r="I54" i="5" s="1"/>
  <c r="H54" i="5"/>
  <c r="I87" i="6"/>
  <c r="I89" i="6"/>
  <c r="H89" i="6"/>
  <c r="I121" i="2"/>
  <c r="I114" i="2"/>
  <c r="I142" i="13" l="1"/>
  <c r="I107" i="9"/>
  <c r="I87" i="12"/>
  <c r="H449" i="18" l="1"/>
  <c r="H405" i="18"/>
  <c r="I110" i="2" l="1"/>
  <c r="I112" i="2"/>
  <c r="H112" i="2"/>
  <c r="M15" i="14" s="1"/>
  <c r="M16" i="14"/>
  <c r="M14" i="14"/>
  <c r="M13" i="14"/>
  <c r="M12" i="14"/>
  <c r="M11" i="14"/>
  <c r="M10" i="14"/>
  <c r="M9" i="14"/>
  <c r="M8" i="14"/>
  <c r="M7" i="14"/>
  <c r="M5" i="14"/>
  <c r="M4" i="14"/>
  <c r="M3" i="14"/>
  <c r="I91" i="9"/>
  <c r="I89" i="9"/>
  <c r="H94" i="9"/>
  <c r="M6" i="14" s="1"/>
  <c r="I45" i="10"/>
  <c r="I42" i="10"/>
  <c r="H47" i="10"/>
  <c r="I47" i="10"/>
  <c r="H45" i="10"/>
  <c r="H129" i="13"/>
  <c r="M2" i="14" s="1"/>
  <c r="I127" i="13"/>
  <c r="I126" i="13"/>
  <c r="I125" i="13"/>
  <c r="I124" i="13"/>
  <c r="I122" i="13"/>
  <c r="I120" i="13"/>
  <c r="I119" i="13"/>
  <c r="I115" i="13"/>
  <c r="I129" i="13" s="1"/>
  <c r="I25" i="7"/>
  <c r="I27" i="7" s="1"/>
  <c r="H27" i="7"/>
  <c r="I92" i="9"/>
  <c r="I88" i="9"/>
  <c r="I86" i="9"/>
  <c r="I84" i="9"/>
  <c r="I82" i="9"/>
  <c r="I77" i="12"/>
  <c r="I79" i="12" s="1"/>
  <c r="H79" i="12"/>
  <c r="I107" i="2"/>
  <c r="I53" i="1"/>
  <c r="H53" i="1"/>
  <c r="I51" i="1"/>
  <c r="I49" i="1"/>
  <c r="H50" i="5"/>
  <c r="I50" i="5"/>
  <c r="I48" i="5"/>
  <c r="I85" i="6"/>
  <c r="H85" i="6"/>
  <c r="I83" i="6"/>
  <c r="I70" i="6"/>
  <c r="H404" i="18"/>
  <c r="I94" i="9" l="1"/>
  <c r="L16" i="14" l="1"/>
  <c r="L15" i="14"/>
  <c r="L14" i="14"/>
  <c r="L13" i="14"/>
  <c r="L12" i="14"/>
  <c r="L11" i="14"/>
  <c r="L10" i="14"/>
  <c r="L9" i="14"/>
  <c r="L8" i="14"/>
  <c r="L7" i="14"/>
  <c r="L6" i="14"/>
  <c r="L5" i="14"/>
  <c r="L4" i="14"/>
  <c r="L3" i="14"/>
  <c r="I41" i="15"/>
  <c r="I43" i="15" s="1"/>
  <c r="H43" i="15"/>
  <c r="I38" i="10"/>
  <c r="I40" i="10"/>
  <c r="H40" i="10"/>
  <c r="I111" i="13"/>
  <c r="I109" i="13"/>
  <c r="I104" i="13"/>
  <c r="H108" i="13"/>
  <c r="I108" i="13" s="1"/>
  <c r="I79" i="9"/>
  <c r="H79" i="9"/>
  <c r="I77" i="9"/>
  <c r="I76" i="9"/>
  <c r="I74" i="9"/>
  <c r="I72" i="9"/>
  <c r="I75" i="12"/>
  <c r="H75" i="12"/>
  <c r="I73" i="12"/>
  <c r="I72" i="12"/>
  <c r="I69" i="12"/>
  <c r="I71" i="12"/>
  <c r="I70" i="12"/>
  <c r="I105" i="2"/>
  <c r="H105" i="2"/>
  <c r="I103" i="2"/>
  <c r="I102" i="2"/>
  <c r="I93" i="2"/>
  <c r="I45" i="1"/>
  <c r="I47" i="1"/>
  <c r="H47" i="1"/>
  <c r="I36" i="4"/>
  <c r="I38" i="4"/>
  <c r="H38" i="4"/>
  <c r="I46" i="5"/>
  <c r="I44" i="5"/>
  <c r="H46" i="5"/>
  <c r="I66" i="6"/>
  <c r="I68" i="6"/>
  <c r="H68" i="6"/>
  <c r="H113" i="13" l="1"/>
  <c r="L2" i="14" s="1"/>
  <c r="I113" i="13"/>
  <c r="H363" i="18"/>
  <c r="K16" i="14"/>
  <c r="K15" i="14"/>
  <c r="K14" i="14"/>
  <c r="K13" i="14"/>
  <c r="K12" i="14"/>
  <c r="K11" i="14"/>
  <c r="K10" i="14"/>
  <c r="K9" i="14"/>
  <c r="K8" i="14"/>
  <c r="K7" i="14"/>
  <c r="K5" i="14"/>
  <c r="K4" i="14"/>
  <c r="I63" i="12"/>
  <c r="I61" i="12"/>
  <c r="I59" i="12"/>
  <c r="I58" i="12"/>
  <c r="H65" i="12"/>
  <c r="K3" i="14" s="1"/>
  <c r="I34" i="10"/>
  <c r="I36" i="10" s="1"/>
  <c r="H36" i="10"/>
  <c r="I100" i="13"/>
  <c r="I97" i="13"/>
  <c r="I96" i="13"/>
  <c r="H102" i="13"/>
  <c r="K2" i="14" s="1"/>
  <c r="H70" i="9"/>
  <c r="K6" i="14" s="1"/>
  <c r="I68" i="9"/>
  <c r="I67" i="9"/>
  <c r="I65" i="9"/>
  <c r="I64" i="9"/>
  <c r="I70" i="9" s="1"/>
  <c r="I88" i="2"/>
  <c r="I87" i="2"/>
  <c r="I85" i="2"/>
  <c r="H90" i="2"/>
  <c r="I40" i="1"/>
  <c r="I42" i="1" s="1"/>
  <c r="H42" i="1"/>
  <c r="I60" i="6"/>
  <c r="I62" i="6"/>
  <c r="H62" i="6"/>
  <c r="J5" i="14"/>
  <c r="H93" i="13"/>
  <c r="J2" i="14"/>
  <c r="I30" i="10"/>
  <c r="I32" i="10"/>
  <c r="H32" i="10"/>
  <c r="I65" i="12" l="1"/>
  <c r="I102" i="13"/>
  <c r="I90" i="2"/>
  <c r="J16" i="14"/>
  <c r="J15" i="14"/>
  <c r="J14" i="14"/>
  <c r="J13" i="14"/>
  <c r="J12" i="14"/>
  <c r="J11" i="14"/>
  <c r="J10" i="14"/>
  <c r="J9" i="14"/>
  <c r="J8" i="14"/>
  <c r="J7" i="14"/>
  <c r="J4" i="14"/>
  <c r="J3" i="14"/>
  <c r="I91" i="13"/>
  <c r="I89" i="13"/>
  <c r="I86" i="13"/>
  <c r="I60" i="9"/>
  <c r="I58" i="9"/>
  <c r="I57" i="9"/>
  <c r="H62" i="9"/>
  <c r="J6" i="14" s="1"/>
  <c r="I54" i="12"/>
  <c r="I52" i="12"/>
  <c r="H56" i="12"/>
  <c r="I82" i="2"/>
  <c r="I77" i="2"/>
  <c r="I80" i="2"/>
  <c r="I79" i="2"/>
  <c r="I73" i="2"/>
  <c r="H82" i="2"/>
  <c r="H73" i="2"/>
  <c r="I33" i="1"/>
  <c r="I35" i="1"/>
  <c r="H35" i="1"/>
  <c r="I37" i="5"/>
  <c r="I39" i="5" s="1"/>
  <c r="H39" i="5"/>
  <c r="I52" i="6"/>
  <c r="I54" i="6" s="1"/>
  <c r="H54" i="6"/>
  <c r="H267" i="18"/>
  <c r="I93" i="13" l="1"/>
  <c r="I62" i="9"/>
  <c r="I56" i="12"/>
  <c r="H84" i="13"/>
  <c r="I2" i="14" s="1"/>
  <c r="I16" i="14"/>
  <c r="I15" i="14"/>
  <c r="I14" i="14"/>
  <c r="I13" i="14"/>
  <c r="I12" i="14"/>
  <c r="I11" i="14"/>
  <c r="I10" i="14"/>
  <c r="I9" i="14"/>
  <c r="I8" i="14"/>
  <c r="I7" i="14"/>
  <c r="I5" i="14"/>
  <c r="I4" i="14"/>
  <c r="I35" i="15"/>
  <c r="H35" i="15"/>
  <c r="I33" i="15"/>
  <c r="H25" i="19"/>
  <c r="I25" i="19"/>
  <c r="I23" i="19"/>
  <c r="I25" i="10"/>
  <c r="I23" i="10"/>
  <c r="H27" i="10"/>
  <c r="I82" i="13"/>
  <c r="I81" i="13"/>
  <c r="I80" i="13"/>
  <c r="I79" i="13"/>
  <c r="I78" i="13"/>
  <c r="I77" i="13"/>
  <c r="I74" i="13"/>
  <c r="I84" i="13" s="1"/>
  <c r="H54" i="9"/>
  <c r="I6" i="14" s="1"/>
  <c r="I52" i="9"/>
  <c r="I51" i="9"/>
  <c r="I49" i="9"/>
  <c r="H50" i="12"/>
  <c r="I3" i="14" s="1"/>
  <c r="I48" i="12"/>
  <c r="I45" i="12"/>
  <c r="I50" i="12" s="1"/>
  <c r="I67" i="2"/>
  <c r="I64" i="2"/>
  <c r="I63" i="2"/>
  <c r="H69" i="2"/>
  <c r="I29" i="1"/>
  <c r="I31" i="1"/>
  <c r="H31" i="1"/>
  <c r="I28" i="4"/>
  <c r="I30" i="4" s="1"/>
  <c r="H30" i="4"/>
  <c r="I32" i="5"/>
  <c r="I34" i="5" s="1"/>
  <c r="H34" i="5"/>
  <c r="I42" i="6"/>
  <c r="I41" i="6"/>
  <c r="H44" i="6"/>
  <c r="H193" i="18"/>
  <c r="H194" i="18"/>
  <c r="I54" i="9" l="1"/>
  <c r="I27" i="10"/>
  <c r="I69" i="2"/>
  <c r="I44" i="6"/>
  <c r="H16" i="14" l="1"/>
  <c r="H15" i="14"/>
  <c r="H14" i="14"/>
  <c r="H13" i="14"/>
  <c r="H12" i="14"/>
  <c r="H11" i="14"/>
  <c r="H10" i="14"/>
  <c r="H9" i="14"/>
  <c r="H8" i="14"/>
  <c r="H7" i="14"/>
  <c r="H5" i="14"/>
  <c r="H4" i="14"/>
  <c r="H61" i="2"/>
  <c r="H30" i="5"/>
  <c r="H39" i="6"/>
  <c r="H27" i="15"/>
  <c r="H47" i="9"/>
  <c r="H6" i="14" s="1"/>
  <c r="H43" i="12"/>
  <c r="H3" i="14" s="1"/>
  <c r="H72" i="13"/>
  <c r="H2" i="14" s="1"/>
  <c r="I25" i="15"/>
  <c r="I24" i="15"/>
  <c r="I27" i="15"/>
  <c r="I70" i="13"/>
  <c r="I68" i="13"/>
  <c r="I67" i="13"/>
  <c r="I45" i="9"/>
  <c r="I43" i="9"/>
  <c r="I47" i="9" s="1"/>
  <c r="I41" i="12"/>
  <c r="I43" i="12" s="1"/>
  <c r="I59" i="2"/>
  <c r="I56" i="2"/>
  <c r="I54" i="2"/>
  <c r="I53" i="2"/>
  <c r="I61" i="2"/>
  <c r="H56" i="2"/>
  <c r="H55" i="2"/>
  <c r="H26" i="1"/>
  <c r="I24" i="1"/>
  <c r="I26" i="1"/>
  <c r="I28" i="5"/>
  <c r="I27" i="5"/>
  <c r="I30" i="5" s="1"/>
  <c r="I26" i="5"/>
  <c r="I39" i="6"/>
  <c r="I37" i="6"/>
  <c r="I36" i="6"/>
  <c r="I72" i="13" l="1"/>
  <c r="G16" i="14"/>
  <c r="G15" i="14"/>
  <c r="G14" i="14"/>
  <c r="G13" i="14"/>
  <c r="G12" i="14"/>
  <c r="G11" i="14"/>
  <c r="G10" i="14"/>
  <c r="G9" i="14"/>
  <c r="G8" i="14"/>
  <c r="G7" i="14"/>
  <c r="G6" i="14"/>
  <c r="G5" i="14"/>
  <c r="G4" i="14"/>
  <c r="H37" i="12"/>
  <c r="G3" i="14" s="1"/>
  <c r="I38" i="9"/>
  <c r="I35" i="9"/>
  <c r="I32" i="9"/>
  <c r="H40" i="9"/>
  <c r="I49" i="2"/>
  <c r="I47" i="2"/>
  <c r="I45" i="2"/>
  <c r="I51" i="2" s="1"/>
  <c r="I44" i="2"/>
  <c r="H51" i="2"/>
  <c r="H46" i="2"/>
  <c r="H45" i="2"/>
  <c r="I24" i="4"/>
  <c r="H24" i="4"/>
  <c r="I22" i="4"/>
  <c r="I21" i="5"/>
  <c r="I23" i="5"/>
  <c r="H23" i="5"/>
  <c r="I34" i="6"/>
  <c r="H34" i="6"/>
  <c r="I32" i="6"/>
  <c r="I31" i="6"/>
  <c r="I35" i="12"/>
  <c r="I33" i="12"/>
  <c r="I63" i="13"/>
  <c r="I62" i="13"/>
  <c r="I61" i="13"/>
  <c r="I60" i="13"/>
  <c r="I57" i="13"/>
  <c r="H65" i="13"/>
  <c r="G2" i="14" s="1"/>
  <c r="H181" i="18"/>
  <c r="H180" i="18"/>
  <c r="F16" i="14"/>
  <c r="F15" i="14"/>
  <c r="F14" i="14"/>
  <c r="F13" i="14"/>
  <c r="F12" i="14"/>
  <c r="F11" i="14"/>
  <c r="F10" i="14"/>
  <c r="F9" i="14"/>
  <c r="F8" i="14"/>
  <c r="F7" i="14"/>
  <c r="F6" i="14"/>
  <c r="F5" i="14"/>
  <c r="F4" i="14"/>
  <c r="I18" i="15"/>
  <c r="I20" i="15"/>
  <c r="H20" i="15"/>
  <c r="I16" i="10"/>
  <c r="H16" i="10"/>
  <c r="I14" i="10"/>
  <c r="I12" i="10"/>
  <c r="I53" i="13"/>
  <c r="I50" i="13"/>
  <c r="I47" i="13"/>
  <c r="I46" i="13"/>
  <c r="I42" i="13"/>
  <c r="I40" i="13"/>
  <c r="I38" i="13"/>
  <c r="I33" i="13"/>
  <c r="H37" i="13"/>
  <c r="H55" i="13" s="1"/>
  <c r="F2" i="14" s="1"/>
  <c r="I27" i="9"/>
  <c r="I29" i="9" s="1"/>
  <c r="H29" i="9"/>
  <c r="I29" i="12"/>
  <c r="I31" i="12" s="1"/>
  <c r="H31" i="12"/>
  <c r="F3" i="14" s="1"/>
  <c r="H41" i="2"/>
  <c r="I39" i="2"/>
  <c r="I36" i="2"/>
  <c r="I34" i="2"/>
  <c r="I33" i="2"/>
  <c r="I41" i="2" s="1"/>
  <c r="I18" i="1"/>
  <c r="I20" i="1" s="1"/>
  <c r="H20" i="1"/>
  <c r="I17" i="5"/>
  <c r="I19" i="5" s="1"/>
  <c r="H19" i="5"/>
  <c r="I27" i="6"/>
  <c r="H27" i="6"/>
  <c r="I25" i="6"/>
  <c r="I17" i="6"/>
  <c r="I16" i="6"/>
  <c r="H104" i="18"/>
  <c r="E13" i="14"/>
  <c r="H11" i="4"/>
  <c r="I40" i="9" l="1"/>
  <c r="I37" i="12"/>
  <c r="I37" i="13"/>
  <c r="I55" i="13" s="1"/>
  <c r="I65" i="13"/>
  <c r="I28" i="2"/>
  <c r="I26" i="2"/>
  <c r="I23" i="2"/>
  <c r="I25" i="2"/>
  <c r="I24" i="2"/>
  <c r="E16" i="14"/>
  <c r="E14" i="14"/>
  <c r="E12" i="14"/>
  <c r="E11" i="14"/>
  <c r="E10" i="14"/>
  <c r="E9" i="14"/>
  <c r="E8" i="14"/>
  <c r="E7" i="14"/>
  <c r="E5" i="14"/>
  <c r="E4" i="14"/>
  <c r="E3" i="14"/>
  <c r="E2" i="14"/>
  <c r="I16" i="15"/>
  <c r="I14" i="15"/>
  <c r="I13" i="15"/>
  <c r="H16" i="15"/>
  <c r="I11" i="19"/>
  <c r="I13" i="19"/>
  <c r="H13" i="19"/>
  <c r="H31" i="13"/>
  <c r="I29" i="13"/>
  <c r="I28" i="13"/>
  <c r="I27" i="13"/>
  <c r="I26" i="13"/>
  <c r="I23" i="13"/>
  <c r="I22" i="13"/>
  <c r="H25" i="9"/>
  <c r="E6" i="14" s="1"/>
  <c r="I23" i="9"/>
  <c r="I20" i="9"/>
  <c r="I24" i="12"/>
  <c r="I18" i="12"/>
  <c r="I26" i="12" s="1"/>
  <c r="H26" i="12"/>
  <c r="H30" i="2"/>
  <c r="E15" i="14" s="1"/>
  <c r="I13" i="1"/>
  <c r="I15" i="1"/>
  <c r="H15" i="1"/>
  <c r="I31" i="13" l="1"/>
  <c r="I25" i="9"/>
  <c r="I30" i="2"/>
  <c r="I9" i="4" l="1"/>
  <c r="D13" i="14"/>
  <c r="I7" i="4"/>
  <c r="I11" i="4" s="1"/>
  <c r="D16" i="14" l="1"/>
  <c r="D9" i="14"/>
  <c r="D7" i="14"/>
  <c r="D5" i="14"/>
  <c r="D4" i="14"/>
  <c r="H19" i="2"/>
  <c r="D15" i="14"/>
  <c r="D14" i="14"/>
  <c r="D12" i="14"/>
  <c r="H11" i="15"/>
  <c r="D10" i="14"/>
  <c r="D8" i="14"/>
  <c r="I9" i="15"/>
  <c r="I11" i="15"/>
  <c r="H9" i="19"/>
  <c r="I9" i="19"/>
  <c r="I7" i="19"/>
  <c r="I18" i="13"/>
  <c r="I17" i="13"/>
  <c r="I16" i="13"/>
  <c r="I15" i="13"/>
  <c r="I20" i="13"/>
  <c r="H20" i="13"/>
  <c r="D2" i="14" s="1"/>
  <c r="I15" i="9"/>
  <c r="I14" i="9"/>
  <c r="H17" i="9"/>
  <c r="D6" i="14" s="1"/>
  <c r="I14" i="12"/>
  <c r="I13" i="12"/>
  <c r="I12" i="12"/>
  <c r="I10" i="12"/>
  <c r="H16" i="12"/>
  <c r="D3" i="14" s="1"/>
  <c r="I17" i="2"/>
  <c r="I12" i="2"/>
  <c r="I11" i="2"/>
  <c r="H15" i="2"/>
  <c r="I15" i="2" s="1"/>
  <c r="I9" i="1"/>
  <c r="I11" i="1"/>
  <c r="H11" i="1"/>
  <c r="I11" i="5"/>
  <c r="I10" i="5"/>
  <c r="I13" i="5" s="1"/>
  <c r="H13" i="5"/>
  <c r="I10" i="6"/>
  <c r="I12" i="6" s="1"/>
  <c r="H12" i="6"/>
  <c r="D11" i="14" s="1"/>
  <c r="I17" i="9" l="1"/>
  <c r="I19" i="2"/>
  <c r="I16" i="12"/>
  <c r="H52" i="18" l="1"/>
  <c r="C12" i="14"/>
  <c r="I5" i="1"/>
  <c r="H7" i="1"/>
  <c r="I7" i="1"/>
  <c r="H9" i="2"/>
  <c r="H8" i="6"/>
  <c r="C11" i="14" s="1"/>
  <c r="H10" i="9"/>
  <c r="C6" i="14" s="1"/>
  <c r="H12" i="13"/>
  <c r="C2" i="14" s="1"/>
  <c r="C16" i="14"/>
  <c r="C15" i="14"/>
  <c r="C14" i="14"/>
  <c r="C13" i="14"/>
  <c r="C10" i="14"/>
  <c r="C9" i="14"/>
  <c r="C8" i="14"/>
  <c r="C7" i="14"/>
  <c r="C5" i="14"/>
  <c r="C4" i="14"/>
  <c r="I7" i="2" l="1"/>
  <c r="I6" i="5"/>
  <c r="H8" i="5"/>
  <c r="I6" i="6"/>
  <c r="I5" i="6"/>
  <c r="I8" i="6" s="1"/>
  <c r="I8" i="9"/>
  <c r="I6" i="12"/>
  <c r="I10" i="13"/>
  <c r="I9" i="13"/>
  <c r="I8" i="13"/>
  <c r="I7" i="13"/>
  <c r="I5" i="13"/>
  <c r="I12" i="13" s="1"/>
  <c r="O8" i="14"/>
  <c r="O15" i="14" l="1"/>
  <c r="I5" i="2"/>
  <c r="I5" i="12"/>
  <c r="I9" i="2" l="1"/>
  <c r="I5" i="5"/>
  <c r="I8" i="5" s="1"/>
  <c r="I5" i="9"/>
  <c r="H8" i="12"/>
  <c r="C3" i="14" s="1"/>
  <c r="C17" i="14" s="1"/>
  <c r="I10" i="9" l="1"/>
  <c r="I8" i="12"/>
  <c r="G17" i="14"/>
  <c r="G20" i="14" s="1"/>
  <c r="O9" i="14"/>
  <c r="O3" i="14"/>
  <c r="B17" i="14"/>
  <c r="B20" i="14" s="1"/>
  <c r="L17" i="14"/>
  <c r="L20" i="14" s="1"/>
  <c r="M17" i="14"/>
  <c r="M20" i="14" s="1"/>
  <c r="N17" i="14"/>
  <c r="N20" i="14" s="1"/>
  <c r="O7" i="14" l="1"/>
  <c r="O2" i="14"/>
  <c r="O4" i="14"/>
  <c r="O12" i="14"/>
  <c r="O6" i="14"/>
  <c r="O14" i="14"/>
  <c r="J17" i="14"/>
  <c r="J20" i="14" s="1"/>
  <c r="O13" i="14"/>
  <c r="E17" i="14"/>
  <c r="E20" i="14" s="1"/>
  <c r="O16" i="14"/>
  <c r="O10" i="14"/>
  <c r="O5" i="14"/>
  <c r="C20" i="14"/>
  <c r="D17" i="14"/>
  <c r="D20" i="14" s="1"/>
  <c r="O11" i="14"/>
  <c r="H17" i="14"/>
  <c r="H20" i="14" s="1"/>
  <c r="K17" i="14"/>
  <c r="K20" i="14" s="1"/>
  <c r="F17" i="14"/>
  <c r="F20" i="14" s="1"/>
  <c r="I17" i="14"/>
  <c r="I20" i="14" s="1"/>
  <c r="O17" i="14" l="1"/>
  <c r="O20" i="1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tc={B57B568F-A0D0-4C29-A470-F867B971EEAE}</author>
  </authors>
  <commentList>
    <comment ref="H379" authorId="0" shapeId="0" xr:uid="{B57B568F-A0D0-4C29-A470-F867B971EEAE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one additional cent was processed to cover the short pay in FY25-038 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tc={4909CF62-50A1-4582-9B1B-505291D98D94}</author>
  </authors>
  <commentList>
    <comment ref="H89" authorId="0" shapeId="0" xr:uid="{4909CF62-50A1-4582-9B1B-505291D98D94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one additional cent was processed to cover the short pay in FY25-038 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Lui</author>
  </authors>
  <commentList>
    <comment ref="H8" authorId="0" shapeId="0" xr:uid="{358B8EDB-74D8-4963-917E-948D355C3A9A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doc# 13595955
</t>
        </r>
      </text>
    </comment>
    <comment ref="H9" authorId="0" shapeId="0" xr:uid="{A5FD451E-2848-4503-A69E-E4B7565D269F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Doc# 13619602</t>
        </r>
      </text>
    </comment>
  </commentList>
</comments>
</file>

<file path=xl/sharedStrings.xml><?xml version="1.0" encoding="utf-8"?>
<sst xmlns="http://schemas.openxmlformats.org/spreadsheetml/2006/main" count="4346" uniqueCount="986">
  <si>
    <t>Invoice #</t>
  </si>
  <si>
    <t>SU</t>
  </si>
  <si>
    <t>TOTAL</t>
  </si>
  <si>
    <t>List Number</t>
  </si>
  <si>
    <t>Appropriation</t>
  </si>
  <si>
    <t>Vendor Name</t>
  </si>
  <si>
    <t>UMCP</t>
  </si>
  <si>
    <t>UMB</t>
  </si>
  <si>
    <t>UMBI</t>
  </si>
  <si>
    <t>UMES</t>
  </si>
  <si>
    <t>UMBC</t>
  </si>
  <si>
    <t>UMUC</t>
  </si>
  <si>
    <t>CES</t>
  </si>
  <si>
    <t>BSU</t>
  </si>
  <si>
    <t>FSU</t>
  </si>
  <si>
    <t>TU</t>
  </si>
  <si>
    <t>UB</t>
  </si>
  <si>
    <t>JULY</t>
  </si>
  <si>
    <t>July Payment</t>
  </si>
  <si>
    <t>Doc #</t>
  </si>
  <si>
    <t>CSU</t>
  </si>
  <si>
    <t xml:space="preserve">Date </t>
  </si>
  <si>
    <t xml:space="preserve"> Amount</t>
  </si>
  <si>
    <t>Campus</t>
  </si>
  <si>
    <t>Invoice Number</t>
  </si>
  <si>
    <t>Sub-Total</t>
  </si>
  <si>
    <t>USM</t>
  </si>
  <si>
    <t xml:space="preserve"> </t>
  </si>
  <si>
    <t>The Whiting-Turner Contracting Company</t>
  </si>
  <si>
    <t>Quinn Evans</t>
  </si>
  <si>
    <t>J. Vinton Schafer &amp; Sons, Inc.</t>
  </si>
  <si>
    <t>Whitman, Requardt &amp; Associates, LLP</t>
  </si>
  <si>
    <t>Const-24</t>
  </si>
  <si>
    <t>RMF Engineering</t>
  </si>
  <si>
    <t>Page Southerland Page, Inc.</t>
  </si>
  <si>
    <t>RK&amp;K</t>
  </si>
  <si>
    <t>Maryland Correctional Enterprises</t>
  </si>
  <si>
    <t>JA000003</t>
  </si>
  <si>
    <t>UMGC</t>
  </si>
  <si>
    <t>Rich Moe Enterprises, LLC</t>
  </si>
  <si>
    <t>Gilbane Building Company</t>
  </si>
  <si>
    <t>Emjay Engineering &amp; Construction</t>
  </si>
  <si>
    <t>Elevator Control Service</t>
  </si>
  <si>
    <t>James G. Davis Construction Corporation</t>
  </si>
  <si>
    <t>AECOM Technical Services, Inc.</t>
  </si>
  <si>
    <t>FY25-001</t>
  </si>
  <si>
    <t>6th</t>
  </si>
  <si>
    <t>ATC Corp.</t>
  </si>
  <si>
    <t>FY25-002</t>
  </si>
  <si>
    <t>The Whiting-Turner Constracting Company</t>
  </si>
  <si>
    <t>018510-0049</t>
  </si>
  <si>
    <t>020187-0012</t>
  </si>
  <si>
    <t>025</t>
  </si>
  <si>
    <t>Electrico</t>
  </si>
  <si>
    <t>H03085</t>
  </si>
  <si>
    <t>FY25-003</t>
  </si>
  <si>
    <t>090358.007-13</t>
  </si>
  <si>
    <t>01905-0022</t>
  </si>
  <si>
    <t>23063.000-15</t>
  </si>
  <si>
    <t>FY25-004</t>
  </si>
  <si>
    <t>20761-005</t>
  </si>
  <si>
    <t>1P21070.01-18</t>
  </si>
  <si>
    <t>August Payment</t>
  </si>
  <si>
    <t>V5600001</t>
  </si>
  <si>
    <t>V5600002</t>
  </si>
  <si>
    <t>V5600003</t>
  </si>
  <si>
    <t>V5600004</t>
  </si>
  <si>
    <t>V5600005</t>
  </si>
  <si>
    <t>V5600006</t>
  </si>
  <si>
    <t>V5600007</t>
  </si>
  <si>
    <t>V5600008</t>
  </si>
  <si>
    <t>V5600009</t>
  </si>
  <si>
    <t>V5600010</t>
  </si>
  <si>
    <t>V5600011</t>
  </si>
  <si>
    <t>V5600012</t>
  </si>
  <si>
    <t>V5600013</t>
  </si>
  <si>
    <t>V5600014</t>
  </si>
  <si>
    <t>V5600015</t>
  </si>
  <si>
    <t>V5600016</t>
  </si>
  <si>
    <t>V5600017</t>
  </si>
  <si>
    <t>V5600018</t>
  </si>
  <si>
    <t>V5600019</t>
  </si>
  <si>
    <t>July'24</t>
  </si>
  <si>
    <t>Aug'24</t>
  </si>
  <si>
    <t>Sep'24</t>
  </si>
  <si>
    <t>Oct'24</t>
  </si>
  <si>
    <t>Nov'24</t>
  </si>
  <si>
    <t>Dec'24</t>
  </si>
  <si>
    <t>Jan'25</t>
  </si>
  <si>
    <t>Feb'25</t>
  </si>
  <si>
    <t>Mar'25</t>
  </si>
  <si>
    <t>Apr'25</t>
  </si>
  <si>
    <t>May'25</t>
  </si>
  <si>
    <t>Jun'25</t>
  </si>
  <si>
    <t>July 2024 Payment - UMCP</t>
  </si>
  <si>
    <t>July 2024 Payment - UMB</t>
  </si>
  <si>
    <t>July 2024 Payment - UMBC</t>
  </si>
  <si>
    <t>July 2024 Payment - BSU</t>
  </si>
  <si>
    <t>July 2024 Payment - CSU</t>
  </si>
  <si>
    <t>July 2024 Payment - SU</t>
  </si>
  <si>
    <t>July 2024 Payment - TU</t>
  </si>
  <si>
    <t>No Activity in July, 2024</t>
  </si>
  <si>
    <t>FY25-005</t>
  </si>
  <si>
    <t>604V5600020</t>
  </si>
  <si>
    <t>GWWO</t>
  </si>
  <si>
    <t>604V5600021</t>
  </si>
  <si>
    <t>JMT</t>
  </si>
  <si>
    <t>10-238731(Split)</t>
  </si>
  <si>
    <t>604V5600022</t>
  </si>
  <si>
    <t>018510-0050</t>
  </si>
  <si>
    <t>604V5600023</t>
  </si>
  <si>
    <t>Fisher Scientific</t>
  </si>
  <si>
    <t>604V5600024</t>
  </si>
  <si>
    <t>604V5600025</t>
  </si>
  <si>
    <t>30-238122</t>
  </si>
  <si>
    <t>604V5600026</t>
  </si>
  <si>
    <t>604V5600027</t>
  </si>
  <si>
    <t>604V5600028</t>
  </si>
  <si>
    <t>604V5600029</t>
  </si>
  <si>
    <t>7th</t>
  </si>
  <si>
    <t>604V5600030</t>
  </si>
  <si>
    <t>Medline Industries, LP</t>
  </si>
  <si>
    <t>604V5600031</t>
  </si>
  <si>
    <t>FY25-006</t>
  </si>
  <si>
    <t>604V5600032</t>
  </si>
  <si>
    <t>026</t>
  </si>
  <si>
    <t>FY25-007</t>
  </si>
  <si>
    <t>604V5600033</t>
  </si>
  <si>
    <t>020187-0013</t>
  </si>
  <si>
    <t>604V5600034</t>
  </si>
  <si>
    <t>Consigli Construction  Co., Inc.</t>
  </si>
  <si>
    <t>604V5600035</t>
  </si>
  <si>
    <t>Jmes G. Davis Construction Corporation</t>
  </si>
  <si>
    <t>20761-006</t>
  </si>
  <si>
    <t>604V5600036</t>
  </si>
  <si>
    <t>2nd</t>
  </si>
  <si>
    <t>604V5600037</t>
  </si>
  <si>
    <t>Douron</t>
  </si>
  <si>
    <t>604V5600038</t>
  </si>
  <si>
    <t>1P21070.01-19</t>
  </si>
  <si>
    <t>604V5600039</t>
  </si>
  <si>
    <t>090358.007-14</t>
  </si>
  <si>
    <t>604V5600040</t>
  </si>
  <si>
    <t>090266.007-11A</t>
  </si>
  <si>
    <t>604V5600041</t>
  </si>
  <si>
    <t>090266.007-11B</t>
  </si>
  <si>
    <t>604V5600042</t>
  </si>
  <si>
    <t>007</t>
  </si>
  <si>
    <t>604V5600043</t>
  </si>
  <si>
    <t>JA000004</t>
  </si>
  <si>
    <t>H02991/H03082/H03083/H03084/H03086/H03087/H03134/H03135/H03136</t>
  </si>
  <si>
    <t>JA000005</t>
  </si>
  <si>
    <t>UMGC Reimbursement</t>
  </si>
  <si>
    <t>Ltr Dtd 7/25/24</t>
  </si>
  <si>
    <t>FY25-008</t>
  </si>
  <si>
    <t>604V5600044</t>
  </si>
  <si>
    <t>604V5600045</t>
  </si>
  <si>
    <t>Coleman Consulting</t>
  </si>
  <si>
    <t>22F1.00-16</t>
  </si>
  <si>
    <t>604V5600046</t>
  </si>
  <si>
    <t>James Posey Associates</t>
  </si>
  <si>
    <t>7667-22-11</t>
  </si>
  <si>
    <t>September Payment</t>
  </si>
  <si>
    <t>Aug 2024 Payment - BSU</t>
  </si>
  <si>
    <t>Aug 2024 Payment - CSU</t>
  </si>
  <si>
    <t>Aug 2024 Payment - SU</t>
  </si>
  <si>
    <t>Aug 2024 Payment - FSU</t>
  </si>
  <si>
    <t>August 2024 Payment - TU</t>
  </si>
  <si>
    <t>August 2024 Payment - UMB</t>
  </si>
  <si>
    <t>August 2024 Payment - UMBC</t>
  </si>
  <si>
    <t>August 2024 Payment - UMCP</t>
  </si>
  <si>
    <t>Aug 2024 Payment - UMGC</t>
  </si>
  <si>
    <t>Aug 2024 Payment - USM</t>
  </si>
  <si>
    <t>No Activity in August, 2024</t>
  </si>
  <si>
    <t>Funds Returned from FSU (GWWO)</t>
  </si>
  <si>
    <t>12232 12283 12352 12438 12509</t>
  </si>
  <si>
    <t>Funds Returned from FSU for GWWO</t>
  </si>
  <si>
    <t>FY25-009</t>
  </si>
  <si>
    <t>604V5600047</t>
  </si>
  <si>
    <t>604V5600048</t>
  </si>
  <si>
    <t>Ballinger</t>
  </si>
  <si>
    <t>604V5600049</t>
  </si>
  <si>
    <t>23063.000-16</t>
  </si>
  <si>
    <t>604V5600050</t>
  </si>
  <si>
    <t>PriceModern</t>
  </si>
  <si>
    <t>INV20076427</t>
  </si>
  <si>
    <t>604V5600051</t>
  </si>
  <si>
    <t>FST HEA</t>
  </si>
  <si>
    <t>R7024Z-108-1</t>
  </si>
  <si>
    <t>604V5600052</t>
  </si>
  <si>
    <t>027</t>
  </si>
  <si>
    <t>JA000006</t>
  </si>
  <si>
    <t>Ltr Dtd 8/21/24</t>
  </si>
  <si>
    <t>JA000007</t>
  </si>
  <si>
    <t>H02840</t>
  </si>
  <si>
    <t>FY25-010</t>
  </si>
  <si>
    <t>604V5600053</t>
  </si>
  <si>
    <t>604V5600054</t>
  </si>
  <si>
    <t>019505-0023</t>
  </si>
  <si>
    <t>604V5600055</t>
  </si>
  <si>
    <t>INV20077316</t>
  </si>
  <si>
    <t>604V5600056</t>
  </si>
  <si>
    <t>604V5600057</t>
  </si>
  <si>
    <t>202407-J646</t>
  </si>
  <si>
    <t>FY25-011</t>
  </si>
  <si>
    <t>604V5600058</t>
  </si>
  <si>
    <t>020187-0014</t>
  </si>
  <si>
    <t>604V5600059</t>
  </si>
  <si>
    <t>604V5600060</t>
  </si>
  <si>
    <t>R7024Z-108-2</t>
  </si>
  <si>
    <t>604V5600061</t>
  </si>
  <si>
    <t>R7024Z-108-3</t>
  </si>
  <si>
    <t>604V5600062</t>
  </si>
  <si>
    <t>R7024Z-108-4</t>
  </si>
  <si>
    <t>604V5600063</t>
  </si>
  <si>
    <t>J. Vinton Schafer Construction, LLC</t>
  </si>
  <si>
    <t>604V5600064</t>
  </si>
  <si>
    <t>DISYS Solutions, Inc.</t>
  </si>
  <si>
    <t>IN39195</t>
  </si>
  <si>
    <t>604V5600065</t>
  </si>
  <si>
    <t>090266.007-12</t>
  </si>
  <si>
    <t>604V5600066</t>
  </si>
  <si>
    <t>604V5600067</t>
  </si>
  <si>
    <t>20761-007</t>
  </si>
  <si>
    <t>604V5600068</t>
  </si>
  <si>
    <t>31-240284</t>
  </si>
  <si>
    <t>FY25-012</t>
  </si>
  <si>
    <t>604V5600069</t>
  </si>
  <si>
    <t>1P21070.01-20</t>
  </si>
  <si>
    <t>604V5600070</t>
  </si>
  <si>
    <t>22F1.00-17</t>
  </si>
  <si>
    <t>604V5600071</t>
  </si>
  <si>
    <t>23063.000-17</t>
  </si>
  <si>
    <t>604V5600072</t>
  </si>
  <si>
    <t>090358.007-15</t>
  </si>
  <si>
    <t>604V5600075</t>
  </si>
  <si>
    <t>Global Industrial</t>
  </si>
  <si>
    <t>604V5600076</t>
  </si>
  <si>
    <t>604V5600077</t>
  </si>
  <si>
    <t>604V5600078</t>
  </si>
  <si>
    <t>R7024Z-018-2</t>
  </si>
  <si>
    <t>Sep 2024 Payment - SU</t>
  </si>
  <si>
    <t xml:space="preserve"> September 2024 Payment - TU</t>
  </si>
  <si>
    <t>September 2024 Payment - UMB</t>
  </si>
  <si>
    <t>September 2024 Payment - UMBC</t>
  </si>
  <si>
    <t>September 2024 Payment - UMCP</t>
  </si>
  <si>
    <t>Sep 2024 Payment - UMGC</t>
  </si>
  <si>
    <t>Sep 2024 Payment - USM</t>
  </si>
  <si>
    <t>No Activity in September, 2024</t>
  </si>
  <si>
    <t>FY25-013</t>
  </si>
  <si>
    <t>604V5600079</t>
  </si>
  <si>
    <t>Bowman</t>
  </si>
  <si>
    <t>604V5600080</t>
  </si>
  <si>
    <t>604V5600081</t>
  </si>
  <si>
    <t>604V5600082</t>
  </si>
  <si>
    <t>Gale</t>
  </si>
  <si>
    <t>604V5600083</t>
  </si>
  <si>
    <t>202408-J735</t>
  </si>
  <si>
    <t>604V5600084</t>
  </si>
  <si>
    <t>8th</t>
  </si>
  <si>
    <t>FY25-014</t>
  </si>
  <si>
    <t>604V5600085</t>
  </si>
  <si>
    <t>Washington Workplace</t>
  </si>
  <si>
    <t>CL231124A1</t>
  </si>
  <si>
    <t>604V5600086</t>
  </si>
  <si>
    <t>CL240347A</t>
  </si>
  <si>
    <t>JA000009</t>
  </si>
  <si>
    <t>UMCP Reimbursements (Correction per UMCP)</t>
  </si>
  <si>
    <t>Ltr Dtd 10/01/24</t>
  </si>
  <si>
    <t>JA000011</t>
  </si>
  <si>
    <t>JA000012</t>
  </si>
  <si>
    <t>FY25-015</t>
  </si>
  <si>
    <t>604V5600087</t>
  </si>
  <si>
    <t>019505-0025</t>
  </si>
  <si>
    <t>604V5600088</t>
  </si>
  <si>
    <t>018510-0052</t>
  </si>
  <si>
    <t>604V5600089</t>
  </si>
  <si>
    <t>604V5600090</t>
  </si>
  <si>
    <t>604V5600091</t>
  </si>
  <si>
    <t>020187-0015</t>
  </si>
  <si>
    <t>604V5600092</t>
  </si>
  <si>
    <t>Bretco</t>
  </si>
  <si>
    <t>604V5600093</t>
  </si>
  <si>
    <t xml:space="preserve">Vigil </t>
  </si>
  <si>
    <t>223-012-04</t>
  </si>
  <si>
    <t>604V5600094</t>
  </si>
  <si>
    <t>Aramark</t>
  </si>
  <si>
    <t>000002875-001523</t>
  </si>
  <si>
    <t>604V5600095</t>
  </si>
  <si>
    <t>090385.004-2</t>
  </si>
  <si>
    <t>604V5600096</t>
  </si>
  <si>
    <t>Armfield</t>
  </si>
  <si>
    <t>SI-000311/1</t>
  </si>
  <si>
    <t>604V5600097</t>
  </si>
  <si>
    <t>Turner &amp; Townsend Heery</t>
  </si>
  <si>
    <t>PJIN0041357</t>
  </si>
  <si>
    <t>604V5600098</t>
  </si>
  <si>
    <t>604V5600099</t>
  </si>
  <si>
    <t>1P21070.01-21</t>
  </si>
  <si>
    <t>604V5600100</t>
  </si>
  <si>
    <t>R7024Z-108-5</t>
  </si>
  <si>
    <t>604V5600101</t>
  </si>
  <si>
    <t>604V5600102</t>
  </si>
  <si>
    <t>604V5600103</t>
  </si>
  <si>
    <t>090358.007-16</t>
  </si>
  <si>
    <t>604V5600104</t>
  </si>
  <si>
    <t>20761-008</t>
  </si>
  <si>
    <t>604V5600105</t>
  </si>
  <si>
    <t>20761-009</t>
  </si>
  <si>
    <t>604V5600106</t>
  </si>
  <si>
    <t>Bancroft Construction</t>
  </si>
  <si>
    <t>604V5600107</t>
  </si>
  <si>
    <t>JA000013</t>
  </si>
  <si>
    <t xml:space="preserve">H03137 H02516 </t>
  </si>
  <si>
    <t>FY25-016</t>
  </si>
  <si>
    <t>604V5600108</t>
  </si>
  <si>
    <t>018510-0053</t>
  </si>
  <si>
    <t>604V5600109</t>
  </si>
  <si>
    <t>018510-0054</t>
  </si>
  <si>
    <t>604V5600110</t>
  </si>
  <si>
    <t>PJIN0041580</t>
  </si>
  <si>
    <t>604V5600111</t>
  </si>
  <si>
    <t>020187-0016</t>
  </si>
  <si>
    <t>604V5600112</t>
  </si>
  <si>
    <t>604V5600113</t>
  </si>
  <si>
    <t>604V5600114</t>
  </si>
  <si>
    <t>604V5600115</t>
  </si>
  <si>
    <t>090266.007-13</t>
  </si>
  <si>
    <t>604V5600116</t>
  </si>
  <si>
    <t>Demolition Services, Inc.</t>
  </si>
  <si>
    <t>Final Retainage</t>
  </si>
  <si>
    <t>604V5600117</t>
  </si>
  <si>
    <t>10 Final</t>
  </si>
  <si>
    <t>604V5600118</t>
  </si>
  <si>
    <t>604V5600119</t>
  </si>
  <si>
    <t>604V5600120</t>
  </si>
  <si>
    <t>604V5600121</t>
  </si>
  <si>
    <t>019505-0026</t>
  </si>
  <si>
    <t>604V5600122</t>
  </si>
  <si>
    <t>Ayers Saint Gross</t>
  </si>
  <si>
    <t>0021749.00-52</t>
  </si>
  <si>
    <t>FY25-017</t>
  </si>
  <si>
    <t>604V5600123</t>
  </si>
  <si>
    <t>2408208(Split)</t>
  </si>
  <si>
    <t>604V5600124</t>
  </si>
  <si>
    <t>October Payment</t>
  </si>
  <si>
    <t>November Payment</t>
  </si>
  <si>
    <t xml:space="preserve"> October 2024 Payment - TU</t>
  </si>
  <si>
    <t>Oct 2024 Payment - BSU</t>
  </si>
  <si>
    <t>Oct 2024 Payment - CSU</t>
  </si>
  <si>
    <t>Oct 2024 Payment - SU</t>
  </si>
  <si>
    <t>October 2024 Payment - UMB</t>
  </si>
  <si>
    <t>October 2024 Payment - UMBC</t>
  </si>
  <si>
    <t>October 2024 Payment - UMCP</t>
  </si>
  <si>
    <t>October 2024 Payment - UMES</t>
  </si>
  <si>
    <t>Oct 2024 Payment - USM</t>
  </si>
  <si>
    <t>No Activity in October, 2024</t>
  </si>
  <si>
    <t>FY25-018</t>
  </si>
  <si>
    <t>604V5600125</t>
  </si>
  <si>
    <t>9th</t>
  </si>
  <si>
    <t>604V5600126</t>
  </si>
  <si>
    <t>604V5600127</t>
  </si>
  <si>
    <t>028(Split)</t>
  </si>
  <si>
    <t>604V5600128</t>
  </si>
  <si>
    <t>JA000014</t>
  </si>
  <si>
    <t>UMCP Reimbursements</t>
  </si>
  <si>
    <t>Ltr Dtd 10/24/24</t>
  </si>
  <si>
    <t>JA000015</t>
  </si>
  <si>
    <t>JA000016</t>
  </si>
  <si>
    <t>JA000017</t>
  </si>
  <si>
    <t>JA000018</t>
  </si>
  <si>
    <t>JA000019</t>
  </si>
  <si>
    <t>JA000020</t>
  </si>
  <si>
    <t>FY25-019</t>
  </si>
  <si>
    <t>604V5600129</t>
  </si>
  <si>
    <t>604V5600130</t>
  </si>
  <si>
    <t>CDW</t>
  </si>
  <si>
    <t>HE2306595</t>
  </si>
  <si>
    <t>604V5600131</t>
  </si>
  <si>
    <t>HE2407490</t>
  </si>
  <si>
    <t>FY25-020</t>
  </si>
  <si>
    <t>604V5600132</t>
  </si>
  <si>
    <t>Daly Computers Inc.</t>
  </si>
  <si>
    <t>PSI1133283</t>
  </si>
  <si>
    <t>604V5600133</t>
  </si>
  <si>
    <t>32-242025</t>
  </si>
  <si>
    <t>604V5600134</t>
  </si>
  <si>
    <t>008</t>
  </si>
  <si>
    <t>604V5600135</t>
  </si>
  <si>
    <t>R7024Z-108-6</t>
  </si>
  <si>
    <t>604V5600136</t>
  </si>
  <si>
    <t>23063.000-19</t>
  </si>
  <si>
    <t>604V5600137</t>
  </si>
  <si>
    <t>23063.000-18</t>
  </si>
  <si>
    <t>604V5600138</t>
  </si>
  <si>
    <t>604V5600139</t>
  </si>
  <si>
    <t>FY25-021</t>
  </si>
  <si>
    <t>604V5600140</t>
  </si>
  <si>
    <t>Applied Technology Services, Inc.</t>
  </si>
  <si>
    <t>604V5600141</t>
  </si>
  <si>
    <t>PSO1133886</t>
  </si>
  <si>
    <t>604V5600142</t>
  </si>
  <si>
    <t>33-244319</t>
  </si>
  <si>
    <t>604V5600143</t>
  </si>
  <si>
    <t>11-243148(Split)</t>
  </si>
  <si>
    <t>604V5600144</t>
  </si>
  <si>
    <t xml:space="preserve">TU </t>
  </si>
  <si>
    <t>604V5600145</t>
  </si>
  <si>
    <t>1P21070.01-22</t>
  </si>
  <si>
    <t>604V5600146</t>
  </si>
  <si>
    <t>Hammerhead Stoneworks</t>
  </si>
  <si>
    <t>BC-21244-M Invoice 1</t>
  </si>
  <si>
    <t>604V5600147</t>
  </si>
  <si>
    <t>029</t>
  </si>
  <si>
    <t>604V5600148</t>
  </si>
  <si>
    <t xml:space="preserve">UMCP </t>
  </si>
  <si>
    <t>090266.007-14</t>
  </si>
  <si>
    <t>JA000021</t>
  </si>
  <si>
    <t>FSU Reimbursement</t>
  </si>
  <si>
    <t>Ltr Dtd 11/08/24</t>
  </si>
  <si>
    <t>JA000022</t>
  </si>
  <si>
    <t>JA000023</t>
  </si>
  <si>
    <t>JA000008</t>
  </si>
  <si>
    <t>Partial payments for H02731/H02662/H02622/H02617/H02576/H02487/H02660/H02385</t>
  </si>
  <si>
    <t>JA000024</t>
  </si>
  <si>
    <t>H03660/H03654/H03656/H03662/H03659/H03665/H03658/H03657/H03661</t>
  </si>
  <si>
    <t>December Payment</t>
  </si>
  <si>
    <t>November 2024 Payment - UMCP</t>
  </si>
  <si>
    <t>November 2024 Payment - UMB</t>
  </si>
  <si>
    <t>Nov 2024 Payment - BSU</t>
  </si>
  <si>
    <t>Nov 2024 Payment - CSU</t>
  </si>
  <si>
    <t>Nov 2024 Payment - FSU</t>
  </si>
  <si>
    <t>November 2024 Payment - TU</t>
  </si>
  <si>
    <t>November 2024 Payment - UMBC</t>
  </si>
  <si>
    <t>No Activity in November, 2024</t>
  </si>
  <si>
    <t>FY25-022</t>
  </si>
  <si>
    <t>604V5600149</t>
  </si>
  <si>
    <t>020187-0017</t>
  </si>
  <si>
    <t>604V5600150</t>
  </si>
  <si>
    <t>604V5600151</t>
  </si>
  <si>
    <t>R7024Z-018-3</t>
  </si>
  <si>
    <t>604V5600152</t>
  </si>
  <si>
    <t>Cooper Carry</t>
  </si>
  <si>
    <t>000071</t>
  </si>
  <si>
    <t>604V5600153</t>
  </si>
  <si>
    <t>090385.001-4</t>
  </si>
  <si>
    <t>604V5600154</t>
  </si>
  <si>
    <t>090385.004-1</t>
  </si>
  <si>
    <t>604V5600155</t>
  </si>
  <si>
    <t>604V5600156</t>
  </si>
  <si>
    <t>604V5600157</t>
  </si>
  <si>
    <t>JA000027(1)</t>
  </si>
  <si>
    <t>H02662/H02720/H02778/H02779/H02780/H02781/H02782/H02803/H02805/H02711/H02745/H02760/H02807/H02790/H02792/H02822</t>
  </si>
  <si>
    <t>JA000027(2)</t>
  </si>
  <si>
    <t>H2762 partial/H02731 partial/H02726 partial/H02719 partial</t>
  </si>
  <si>
    <t>JA000028</t>
  </si>
  <si>
    <t>H1139</t>
  </si>
  <si>
    <t>JA000026</t>
  </si>
  <si>
    <t>C09529</t>
  </si>
  <si>
    <t>FY25-023</t>
  </si>
  <si>
    <t>604V5600158</t>
  </si>
  <si>
    <t>10th</t>
  </si>
  <si>
    <t>604V5600159</t>
  </si>
  <si>
    <t>34-246071</t>
  </si>
  <si>
    <t>604V5600160</t>
  </si>
  <si>
    <t>030</t>
  </si>
  <si>
    <t>604V5600161</t>
  </si>
  <si>
    <t>Elavator Control Service</t>
  </si>
  <si>
    <t>604V5600162</t>
  </si>
  <si>
    <t>22F1.00-18</t>
  </si>
  <si>
    <t>604V5600163</t>
  </si>
  <si>
    <t>7667-22-12</t>
  </si>
  <si>
    <t>604V5600164</t>
  </si>
  <si>
    <t>604V5600165</t>
  </si>
  <si>
    <t>604V5600166</t>
  </si>
  <si>
    <t>R7024Z-108-7</t>
  </si>
  <si>
    <t>FY25-024</t>
  </si>
  <si>
    <t>604V5600167</t>
  </si>
  <si>
    <t>604V5600168</t>
  </si>
  <si>
    <t>11th(Split)</t>
  </si>
  <si>
    <t>604V5600169</t>
  </si>
  <si>
    <t>604V5600170</t>
  </si>
  <si>
    <t>604V5600171</t>
  </si>
  <si>
    <t>031</t>
  </si>
  <si>
    <t>Dec 2024 Payment - BSU</t>
  </si>
  <si>
    <t>Dec 2024 Payment - CSU</t>
  </si>
  <si>
    <t>Dec 2024 Payment - SU</t>
  </si>
  <si>
    <t>December 2024 Payment - TU</t>
  </si>
  <si>
    <t>December 2024 Payment - UMB</t>
  </si>
  <si>
    <t>December 2024 Payment - UMBC</t>
  </si>
  <si>
    <t>December 2024 Payment - UMCP</t>
  </si>
  <si>
    <t>Dec 2024 Payment - USM</t>
  </si>
  <si>
    <t>No Activity in December, 2024</t>
  </si>
  <si>
    <t>FY25-025</t>
  </si>
  <si>
    <t>604V5600173</t>
  </si>
  <si>
    <t>USC0000001923</t>
  </si>
  <si>
    <t>FY25-026</t>
  </si>
  <si>
    <t>604V5600174</t>
  </si>
  <si>
    <t>604V5600176</t>
  </si>
  <si>
    <t>604V5600177</t>
  </si>
  <si>
    <t>604V5600178</t>
  </si>
  <si>
    <t>0597192</t>
  </si>
  <si>
    <t>604V5600179</t>
  </si>
  <si>
    <t>0636750</t>
  </si>
  <si>
    <t>604V5600180</t>
  </si>
  <si>
    <t>604V5600181</t>
  </si>
  <si>
    <t>0978088</t>
  </si>
  <si>
    <t>FY25-027</t>
  </si>
  <si>
    <t>604V5600182</t>
  </si>
  <si>
    <t>PSI1136133</t>
  </si>
  <si>
    <t>604V5600183</t>
  </si>
  <si>
    <t>604V5600184</t>
  </si>
  <si>
    <t>R7024Z-018-4</t>
  </si>
  <si>
    <t>604V5600185</t>
  </si>
  <si>
    <t>1P21070.01-23</t>
  </si>
  <si>
    <t>604V5600186</t>
  </si>
  <si>
    <t>23063.000-20</t>
  </si>
  <si>
    <t>604V5600187</t>
  </si>
  <si>
    <t>090266.007-15</t>
  </si>
  <si>
    <t>604V5600188</t>
  </si>
  <si>
    <t>090385.004-5</t>
  </si>
  <si>
    <t>604V5600189</t>
  </si>
  <si>
    <t>019505-0027</t>
  </si>
  <si>
    <t>604V5600190</t>
  </si>
  <si>
    <t>Vigil Contracting</t>
  </si>
  <si>
    <t>223-012.05</t>
  </si>
  <si>
    <t>604V5600191</t>
  </si>
  <si>
    <t>604V5600192</t>
  </si>
  <si>
    <t>604V5600193</t>
  </si>
  <si>
    <t>PJIN0042379</t>
  </si>
  <si>
    <t>FY25-028</t>
  </si>
  <si>
    <t>604V5600194</t>
  </si>
  <si>
    <t>020187-018</t>
  </si>
  <si>
    <t>604V5600195</t>
  </si>
  <si>
    <t>35-249140</t>
  </si>
  <si>
    <t>604V5600196</t>
  </si>
  <si>
    <t>202411-J665</t>
  </si>
  <si>
    <t>604V5600197</t>
  </si>
  <si>
    <t>604V5600198</t>
  </si>
  <si>
    <t>Highlander Contracting Company</t>
  </si>
  <si>
    <t>604V5600199</t>
  </si>
  <si>
    <t>R7024Z-108-8</t>
  </si>
  <si>
    <t>604V5600200</t>
  </si>
  <si>
    <t>604V5600201</t>
  </si>
  <si>
    <t>23063.000-21</t>
  </si>
  <si>
    <t>604V5600202</t>
  </si>
  <si>
    <t>FY25-029</t>
  </si>
  <si>
    <t>604V5600203</t>
  </si>
  <si>
    <t>12th</t>
  </si>
  <si>
    <t>604V5600204</t>
  </si>
  <si>
    <t>604V5600205</t>
  </si>
  <si>
    <t>JA000029</t>
  </si>
  <si>
    <t>Ltr Dtd 01/16/25</t>
  </si>
  <si>
    <t>Ltr Dtd 01/27/25</t>
  </si>
  <si>
    <t>Ltr Dtd 01/30/25</t>
  </si>
  <si>
    <t>JA000030</t>
  </si>
  <si>
    <t>UMCP Reimbursement</t>
  </si>
  <si>
    <t>Ltr Dtd 01/14/25</t>
  </si>
  <si>
    <t>JA000031</t>
  </si>
  <si>
    <t>JA000032</t>
  </si>
  <si>
    <t>JA000034</t>
  </si>
  <si>
    <t>JA000035</t>
  </si>
  <si>
    <t>February Payment</t>
  </si>
  <si>
    <t>January Payment</t>
  </si>
  <si>
    <t>Jan 2025 Payment - BSU</t>
  </si>
  <si>
    <t>Jan 2025 Payment - SU</t>
  </si>
  <si>
    <t>January 2025 Payment - TU</t>
  </si>
  <si>
    <t>January 2025 Payment - UMB</t>
  </si>
  <si>
    <t>January 2025 Payment - UMBC</t>
  </si>
  <si>
    <t>January 2025 Payment - UMCP</t>
  </si>
  <si>
    <t>Jan 2025 Payment - UMGC</t>
  </si>
  <si>
    <t>Jan 2025 Payment - USM</t>
  </si>
  <si>
    <t>No Activity in January, 2025</t>
  </si>
  <si>
    <t>January 2025 Payment - UMES</t>
  </si>
  <si>
    <t>Jan 2025 Payment - CSU</t>
  </si>
  <si>
    <t>JA000038</t>
  </si>
  <si>
    <t>H02664(Partial)</t>
  </si>
  <si>
    <t>H02841</t>
  </si>
  <si>
    <t>FY25-030</t>
  </si>
  <si>
    <t>604P5600170</t>
  </si>
  <si>
    <t>3rd</t>
  </si>
  <si>
    <t>604P5600171</t>
  </si>
  <si>
    <t>604P5600172</t>
  </si>
  <si>
    <t>202410-J722(Split)</t>
  </si>
  <si>
    <t>604P5600173</t>
  </si>
  <si>
    <t>020270-0008</t>
  </si>
  <si>
    <t>604P5600174</t>
  </si>
  <si>
    <t>604P5600175</t>
  </si>
  <si>
    <t>604P5600176</t>
  </si>
  <si>
    <t>604P5600177</t>
  </si>
  <si>
    <t>20761-010</t>
  </si>
  <si>
    <t>604P5600178</t>
  </si>
  <si>
    <t>20761-011</t>
  </si>
  <si>
    <t>604P5600179</t>
  </si>
  <si>
    <t>019505-0028</t>
  </si>
  <si>
    <t>604P5600180</t>
  </si>
  <si>
    <t>018510-0055</t>
  </si>
  <si>
    <t>604P5600181</t>
  </si>
  <si>
    <t>24(Split)</t>
  </si>
  <si>
    <t>FY25-031</t>
  </si>
  <si>
    <t>604P5600182</t>
  </si>
  <si>
    <t>604P5600183</t>
  </si>
  <si>
    <t>202501J020</t>
  </si>
  <si>
    <t>604P5600184</t>
  </si>
  <si>
    <t>14 REVISED</t>
  </si>
  <si>
    <t>604P5600185</t>
  </si>
  <si>
    <t>604P5600186</t>
  </si>
  <si>
    <t>7667-22-13</t>
  </si>
  <si>
    <t>604P5600187</t>
  </si>
  <si>
    <t>1P21070.01-25</t>
  </si>
  <si>
    <t>604P5600188</t>
  </si>
  <si>
    <t>22F1.00-19</t>
  </si>
  <si>
    <t>604P5600189</t>
  </si>
  <si>
    <t>Nichols Contractor</t>
  </si>
  <si>
    <t>FY25-032</t>
  </si>
  <si>
    <t>604P5600190</t>
  </si>
  <si>
    <t>604P5600191</t>
  </si>
  <si>
    <t>13th</t>
  </si>
  <si>
    <t>604P5600192</t>
  </si>
  <si>
    <t>020270-0009</t>
  </si>
  <si>
    <t>FY25-033</t>
  </si>
  <si>
    <t>604P5600193</t>
  </si>
  <si>
    <t>604P5600194</t>
  </si>
  <si>
    <t>604P5600195</t>
  </si>
  <si>
    <t>Pipeway Energy Construction, Inc.</t>
  </si>
  <si>
    <t>604P5600196</t>
  </si>
  <si>
    <t>Leading Technology Solutions, Inc.</t>
  </si>
  <si>
    <t>604P5600197</t>
  </si>
  <si>
    <t>PJIN0042733</t>
  </si>
  <si>
    <t>JA000039</t>
  </si>
  <si>
    <t>H01897(Partial)/H01141(Partial)</t>
  </si>
  <si>
    <t>JA000040</t>
  </si>
  <si>
    <t>H02819</t>
  </si>
  <si>
    <t>H02789</t>
  </si>
  <si>
    <t>H02820</t>
  </si>
  <si>
    <t>H02821</t>
  </si>
  <si>
    <t>H03194</t>
  </si>
  <si>
    <t>March Payment</t>
  </si>
  <si>
    <t>Feb 2025 Payment - CSU</t>
  </si>
  <si>
    <t>February 2025 Payment - TU</t>
  </si>
  <si>
    <t>February 2025 Payment - UMB</t>
  </si>
  <si>
    <t>February 2025 Payment - UMBC</t>
  </si>
  <si>
    <t>February 2025 Payment - UMCP</t>
  </si>
  <si>
    <t>No Activity in February, 2025</t>
  </si>
  <si>
    <t>Feb 2025 Payment - SU</t>
  </si>
  <si>
    <t>Feb 2025 Payment - BSU</t>
  </si>
  <si>
    <t>February 2025 Payment - UMES</t>
  </si>
  <si>
    <t>January 2025 Payment - FSU</t>
  </si>
  <si>
    <t>FY25-034</t>
  </si>
  <si>
    <t>018510-0056</t>
  </si>
  <si>
    <t>020187-0020</t>
  </si>
  <si>
    <t>20-252602-Final</t>
  </si>
  <si>
    <t>090385.004-6</t>
  </si>
  <si>
    <t>FY25-035</t>
  </si>
  <si>
    <t>020187-0019</t>
  </si>
  <si>
    <t>15(Split)</t>
  </si>
  <si>
    <t>020332-0009(Split)</t>
  </si>
  <si>
    <t>20761-012</t>
  </si>
  <si>
    <t>090385.004-3</t>
  </si>
  <si>
    <t>PJIN0042956</t>
  </si>
  <si>
    <t>090266.007-16</t>
  </si>
  <si>
    <t>020187-0021</t>
  </si>
  <si>
    <t>FY25-036</t>
  </si>
  <si>
    <t>202501-J659</t>
  </si>
  <si>
    <t>22F1.00-20</t>
  </si>
  <si>
    <t>1P21070.01-26</t>
  </si>
  <si>
    <t>020270-0010</t>
  </si>
  <si>
    <t>23063.000-23</t>
  </si>
  <si>
    <t>JA000041(1)</t>
  </si>
  <si>
    <t>H03383(Partial)</t>
  </si>
  <si>
    <t>JA000041(2)</t>
  </si>
  <si>
    <t>H03385</t>
  </si>
  <si>
    <t>JA000042</t>
  </si>
  <si>
    <t>H02486</t>
  </si>
  <si>
    <t>FY25-037</t>
  </si>
  <si>
    <t>10A</t>
  </si>
  <si>
    <t>10B</t>
  </si>
  <si>
    <t>23(Split)</t>
  </si>
  <si>
    <t>April Payment</t>
  </si>
  <si>
    <t>604P5600198</t>
  </si>
  <si>
    <t>604P5600199</t>
  </si>
  <si>
    <t>604P5600200</t>
  </si>
  <si>
    <t>604P5600201</t>
  </si>
  <si>
    <t>604P5600202</t>
  </si>
  <si>
    <t>604P5600203</t>
  </si>
  <si>
    <t>604P5600204</t>
  </si>
  <si>
    <t>604P5600205</t>
  </si>
  <si>
    <t>604P5600206</t>
  </si>
  <si>
    <t>604P5600207</t>
  </si>
  <si>
    <t>604P5600208</t>
  </si>
  <si>
    <t>604P5600209</t>
  </si>
  <si>
    <t>604P5600210</t>
  </si>
  <si>
    <t>604P5600211</t>
  </si>
  <si>
    <t>604P5600212</t>
  </si>
  <si>
    <t>604P5600213</t>
  </si>
  <si>
    <t>604P5600214</t>
  </si>
  <si>
    <t>604P5600215</t>
  </si>
  <si>
    <t>604P5600216</t>
  </si>
  <si>
    <t>604P5600217</t>
  </si>
  <si>
    <t>604P5600218</t>
  </si>
  <si>
    <t>604P5600219</t>
  </si>
  <si>
    <t>604P5600220</t>
  </si>
  <si>
    <t>604P5600221</t>
  </si>
  <si>
    <t>604P5600222</t>
  </si>
  <si>
    <t>604P5600223</t>
  </si>
  <si>
    <t>604P5600224</t>
  </si>
  <si>
    <t>604P5600225</t>
  </si>
  <si>
    <t>604P5600226</t>
  </si>
  <si>
    <t>Mar 2025 Payment - BSU</t>
  </si>
  <si>
    <t>Mar 2025 Payment - SU</t>
  </si>
  <si>
    <t>March 2025 Payment - TU</t>
  </si>
  <si>
    <t>March 2025 Payment - UMBC</t>
  </si>
  <si>
    <t>March 2025 Payment - UMCP</t>
  </si>
  <si>
    <t>March 2025 Payment - UMES</t>
  </si>
  <si>
    <t>March 2025 Payment - UMB</t>
  </si>
  <si>
    <t>No Activity in March, 2025</t>
  </si>
  <si>
    <t>FY25-038</t>
  </si>
  <si>
    <t>604V5600264</t>
  </si>
  <si>
    <t>14th</t>
  </si>
  <si>
    <t>604V5600265</t>
  </si>
  <si>
    <t>604V5600266</t>
  </si>
  <si>
    <t>16(Split)</t>
  </si>
  <si>
    <t>604V5600267</t>
  </si>
  <si>
    <t>604V5600268</t>
  </si>
  <si>
    <t>090385.004-7</t>
  </si>
  <si>
    <t>604V5600269</t>
  </si>
  <si>
    <t>FY25-039</t>
  </si>
  <si>
    <t>604V5600270</t>
  </si>
  <si>
    <t>1P21070.01-24</t>
  </si>
  <si>
    <t>FY25-040</t>
  </si>
  <si>
    <t>604V5600271</t>
  </si>
  <si>
    <t>PJIN0043313</t>
  </si>
  <si>
    <t>604V5600272</t>
  </si>
  <si>
    <t>020187-0022</t>
  </si>
  <si>
    <t>604V5600273</t>
  </si>
  <si>
    <t>604V5600274</t>
  </si>
  <si>
    <t>1P21070.01-27</t>
  </si>
  <si>
    <t>604V5600275</t>
  </si>
  <si>
    <t>23063.000-24</t>
  </si>
  <si>
    <t>604V5600276</t>
  </si>
  <si>
    <t>020270-0011</t>
  </si>
  <si>
    <t>604V5600277</t>
  </si>
  <si>
    <t>604V5600278</t>
  </si>
  <si>
    <t>090358.007-17</t>
  </si>
  <si>
    <t>604V5600279</t>
  </si>
  <si>
    <t>Clark Construction Group, LLC</t>
  </si>
  <si>
    <t>04</t>
  </si>
  <si>
    <t>604V5600280</t>
  </si>
  <si>
    <t>090385.004-8</t>
  </si>
  <si>
    <t>604V5600281</t>
  </si>
  <si>
    <t>0021749.00-53</t>
  </si>
  <si>
    <t>604V5600282</t>
  </si>
  <si>
    <t>Johnson Mirmiran &amp; Thompson, Inc.</t>
  </si>
  <si>
    <t>4-241254</t>
  </si>
  <si>
    <t>FY25-041</t>
  </si>
  <si>
    <t>604V5600283</t>
  </si>
  <si>
    <t>11A</t>
  </si>
  <si>
    <t>604V5600284</t>
  </si>
  <si>
    <t>604V5600285</t>
  </si>
  <si>
    <t>11B</t>
  </si>
  <si>
    <t>604V5600286</t>
  </si>
  <si>
    <t>22F1.00-21</t>
  </si>
  <si>
    <t>604V5600287</t>
  </si>
  <si>
    <t>15th</t>
  </si>
  <si>
    <t>604V5600288</t>
  </si>
  <si>
    <t>4-241254-FINAL(Partial)</t>
  </si>
  <si>
    <t>FY25-042</t>
  </si>
  <si>
    <t>604V5600289</t>
  </si>
  <si>
    <t>Po Shu Wang</t>
  </si>
  <si>
    <t>01</t>
  </si>
  <si>
    <t>JA000043(1)</t>
  </si>
  <si>
    <t>H02992</t>
  </si>
  <si>
    <t>JA000043(2)</t>
  </si>
  <si>
    <t>H02726(Partial)</t>
  </si>
  <si>
    <t>JA000043(3)</t>
  </si>
  <si>
    <t>H02762(Partial)</t>
  </si>
  <si>
    <t>JA000043(4)</t>
  </si>
  <si>
    <t>H02719(Partial)</t>
  </si>
  <si>
    <t>JA000043(5)</t>
  </si>
  <si>
    <t>H02488(Partial)</t>
  </si>
  <si>
    <t>JA000043(6)</t>
  </si>
  <si>
    <t>H02485</t>
  </si>
  <si>
    <t>JA000044</t>
  </si>
  <si>
    <t>H01143(Partial)</t>
  </si>
  <si>
    <t>JA000045(1)</t>
  </si>
  <si>
    <t>H02463(Partial)</t>
  </si>
  <si>
    <t>JA000045(2)</t>
  </si>
  <si>
    <t>H02990</t>
  </si>
  <si>
    <t>JA000045(3)</t>
  </si>
  <si>
    <t>H02616(Partial)</t>
  </si>
  <si>
    <t>JA000046</t>
  </si>
  <si>
    <t>Ltr Dtd 04/17/25</t>
  </si>
  <si>
    <t>JA000047</t>
  </si>
  <si>
    <t xml:space="preserve">BSU </t>
  </si>
  <si>
    <t>Ltr Dtd 11/26/24</t>
  </si>
  <si>
    <t>JA000048</t>
  </si>
  <si>
    <t>FY25-043</t>
  </si>
  <si>
    <t>604V5600290</t>
  </si>
  <si>
    <t>604V5600291</t>
  </si>
  <si>
    <t>604V5600292</t>
  </si>
  <si>
    <t xml:space="preserve">UMB </t>
  </si>
  <si>
    <t>604V5600293</t>
  </si>
  <si>
    <t>May Payment</t>
  </si>
  <si>
    <t>Apr 2025 Payment - BSU</t>
  </si>
  <si>
    <t>Apr 2025 Payment - CSU</t>
  </si>
  <si>
    <t>April 2025 Payment - FSU</t>
  </si>
  <si>
    <t>Apr 2025 Payment - SU</t>
  </si>
  <si>
    <t>April 2025 Payment - TU</t>
  </si>
  <si>
    <t>April 2025 Payment - UMB</t>
  </si>
  <si>
    <t>April 2025 Payment - UMBC</t>
  </si>
  <si>
    <t>April 2025 Payment - UMCP</t>
  </si>
  <si>
    <t>April 2025 Payment - UMES</t>
  </si>
  <si>
    <t>No Activity in April, 2025</t>
  </si>
  <si>
    <t>FY25-044</t>
  </si>
  <si>
    <t>604V5600294</t>
  </si>
  <si>
    <t>Wohlsen Construction</t>
  </si>
  <si>
    <t>25J0264</t>
  </si>
  <si>
    <t>FY25-045</t>
  </si>
  <si>
    <t>604V5600295</t>
  </si>
  <si>
    <t>604V5600296</t>
  </si>
  <si>
    <t>604V5600297</t>
  </si>
  <si>
    <t>604V5600298</t>
  </si>
  <si>
    <t>223-012-06</t>
  </si>
  <si>
    <t>604V5600299</t>
  </si>
  <si>
    <t>35(Split)</t>
  </si>
  <si>
    <t>604V5600300</t>
  </si>
  <si>
    <t>604V5600301</t>
  </si>
  <si>
    <t>604V5600302</t>
  </si>
  <si>
    <t>604V5600303</t>
  </si>
  <si>
    <t>604V5600304</t>
  </si>
  <si>
    <t>Quantum Design</t>
  </si>
  <si>
    <t>604V5600305</t>
  </si>
  <si>
    <t>604V5600306</t>
  </si>
  <si>
    <t>090385.004-9</t>
  </si>
  <si>
    <t>604V5600307</t>
  </si>
  <si>
    <t>FY25-046</t>
  </si>
  <si>
    <t>604V5600308</t>
  </si>
  <si>
    <t>36-251593</t>
  </si>
  <si>
    <t>FY25-047</t>
  </si>
  <si>
    <t>604V5600309</t>
  </si>
  <si>
    <t>604V5600310</t>
  </si>
  <si>
    <t>SIN006345</t>
  </si>
  <si>
    <t>604V5600311</t>
  </si>
  <si>
    <t>R7024Z-018-5</t>
  </si>
  <si>
    <t>604V5600312</t>
  </si>
  <si>
    <t>7667-22-14</t>
  </si>
  <si>
    <t>604V5600313</t>
  </si>
  <si>
    <t>1P21070.01-28</t>
  </si>
  <si>
    <t>604V5600314</t>
  </si>
  <si>
    <t>020270-0012</t>
  </si>
  <si>
    <t>604V5600315</t>
  </si>
  <si>
    <t>Design Collective</t>
  </si>
  <si>
    <t>0002166(Split)</t>
  </si>
  <si>
    <t>604V5600316</t>
  </si>
  <si>
    <t>0002252</t>
  </si>
  <si>
    <t>604V5600317</t>
  </si>
  <si>
    <t>4th</t>
  </si>
  <si>
    <t>604V5600318</t>
  </si>
  <si>
    <t>JA000051</t>
  </si>
  <si>
    <t>UMCP OSCR Reimbursement</t>
  </si>
  <si>
    <t>Ltr Dtd 05/16/25</t>
  </si>
  <si>
    <t>JA000052</t>
  </si>
  <si>
    <t>JA000053</t>
  </si>
  <si>
    <t>UMCES</t>
  </si>
  <si>
    <t>JA000054</t>
  </si>
  <si>
    <t>JA000055</t>
  </si>
  <si>
    <t>JA000056</t>
  </si>
  <si>
    <t>JA000057</t>
  </si>
  <si>
    <t>JA000058</t>
  </si>
  <si>
    <t>JA000059</t>
  </si>
  <si>
    <t>Refund</t>
  </si>
  <si>
    <t>Deleted to reprocess through JA000060</t>
  </si>
  <si>
    <t>JA000060</t>
  </si>
  <si>
    <t>FY25-048</t>
  </si>
  <si>
    <t>604V5600319</t>
  </si>
  <si>
    <t>090358.007-18</t>
  </si>
  <si>
    <t>604V5600320</t>
  </si>
  <si>
    <t>20761-013</t>
  </si>
  <si>
    <t>604V5600321</t>
  </si>
  <si>
    <t>PJIN0043518</t>
  </si>
  <si>
    <t>604V5600322</t>
  </si>
  <si>
    <t>020187-0023</t>
  </si>
  <si>
    <t>604V5600323</t>
  </si>
  <si>
    <t>018510-0058</t>
  </si>
  <si>
    <t>604V5600324</t>
  </si>
  <si>
    <t>28(Split)</t>
  </si>
  <si>
    <t>604V5600325</t>
  </si>
  <si>
    <t>604V5600326</t>
  </si>
  <si>
    <t>25J0368</t>
  </si>
  <si>
    <t>604V5600327</t>
  </si>
  <si>
    <t>23063.000-22</t>
  </si>
  <si>
    <t>June Payment</t>
  </si>
  <si>
    <t>May 2025 Payment - BSU</t>
  </si>
  <si>
    <t>May 2025 Payment - CSU</t>
  </si>
  <si>
    <t>May 2025 Payment - SU</t>
  </si>
  <si>
    <t>May 2025 Payment - TU</t>
  </si>
  <si>
    <t>May 2025 Payment - UMB</t>
  </si>
  <si>
    <t>May 2025 Payment - UMBC</t>
  </si>
  <si>
    <t>May 2025 Payment - UMES</t>
  </si>
  <si>
    <t>May 2025 Payment - UMCP</t>
  </si>
  <si>
    <t>May 2025 Payment - UMCES</t>
  </si>
  <si>
    <t>No Activity in May, 2025</t>
  </si>
  <si>
    <t>FY25-049</t>
  </si>
  <si>
    <t>37-254615</t>
  </si>
  <si>
    <t>202503-J164</t>
  </si>
  <si>
    <t>202504-J048</t>
  </si>
  <si>
    <t>18(Split)</t>
  </si>
  <si>
    <t>FY25-050</t>
  </si>
  <si>
    <t>Takeform Quorum Group, LLC DBA</t>
  </si>
  <si>
    <t>FY25-051</t>
  </si>
  <si>
    <t>06</t>
  </si>
  <si>
    <t>05</t>
  </si>
  <si>
    <t>07</t>
  </si>
  <si>
    <t>5th</t>
  </si>
  <si>
    <t>020332-0012(Split)</t>
  </si>
  <si>
    <t>3(Split)</t>
  </si>
  <si>
    <t>23063.000-25</t>
  </si>
  <si>
    <t>FY25-052</t>
  </si>
  <si>
    <t>1P21070.01-29</t>
  </si>
  <si>
    <t>020270-0013</t>
  </si>
  <si>
    <t>0002398</t>
  </si>
  <si>
    <t>25J0409(Partial)</t>
  </si>
  <si>
    <t>JA000061</t>
  </si>
  <si>
    <t>UMCES Reimbursement</t>
  </si>
  <si>
    <t>Ltr Dtd 06/09/25</t>
  </si>
  <si>
    <t>FY25-053</t>
  </si>
  <si>
    <t>020187-0024</t>
  </si>
  <si>
    <t>090358.007-19</t>
  </si>
  <si>
    <t>23063.000-26</t>
  </si>
  <si>
    <t xml:space="preserve">UMBC </t>
  </si>
  <si>
    <t>4(Split)</t>
  </si>
  <si>
    <t>SIN006344</t>
  </si>
  <si>
    <t>Amtek Company, Inc.</t>
  </si>
  <si>
    <t>FY25-054</t>
  </si>
  <si>
    <t>090266.007-18</t>
  </si>
  <si>
    <t>018510-0059</t>
  </si>
  <si>
    <t>SIR-00005930</t>
  </si>
  <si>
    <t>Return Duplicate Payment-Johnson Mirmirian &amp; Thompson</t>
  </si>
  <si>
    <t>604V5600328</t>
  </si>
  <si>
    <t>604V5600329</t>
  </si>
  <si>
    <t>604V5600330</t>
  </si>
  <si>
    <t>604V5600331</t>
  </si>
  <si>
    <t>604V5600332</t>
  </si>
  <si>
    <t>604V5600333</t>
  </si>
  <si>
    <t>604V5600334</t>
  </si>
  <si>
    <t>604V5600335</t>
  </si>
  <si>
    <t>604V5600336</t>
  </si>
  <si>
    <t>604V5600337</t>
  </si>
  <si>
    <t>604V5600338</t>
  </si>
  <si>
    <t>604V5600339</t>
  </si>
  <si>
    <t>604V5600340</t>
  </si>
  <si>
    <t>604V5600341</t>
  </si>
  <si>
    <t>604V5600342</t>
  </si>
  <si>
    <t>604V5600343</t>
  </si>
  <si>
    <t>604V5600344</t>
  </si>
  <si>
    <t>604V5600345</t>
  </si>
  <si>
    <t>604V5600346</t>
  </si>
  <si>
    <t>604V5600347</t>
  </si>
  <si>
    <t>604V5600348</t>
  </si>
  <si>
    <t>604V5600349</t>
  </si>
  <si>
    <t>604V5600350</t>
  </si>
  <si>
    <t>604V5600351</t>
  </si>
  <si>
    <t>604V5600352</t>
  </si>
  <si>
    <t>604V5600353</t>
  </si>
  <si>
    <t>604V5600354</t>
  </si>
  <si>
    <t>604V5600355</t>
  </si>
  <si>
    <t>604V5600356</t>
  </si>
  <si>
    <t>604V5600357</t>
  </si>
  <si>
    <t>604V5600358</t>
  </si>
  <si>
    <t>604V5600359</t>
  </si>
  <si>
    <t>604V5600360</t>
  </si>
  <si>
    <t>604V5600361</t>
  </si>
  <si>
    <t>604V5600362</t>
  </si>
  <si>
    <t>604V5600363</t>
  </si>
  <si>
    <t>604V5600364</t>
  </si>
  <si>
    <t>Jun 2025 Payment - BSU</t>
  </si>
  <si>
    <t>Jun 2025 Payment - CSU</t>
  </si>
  <si>
    <t>Jun 2025 Payment - SU</t>
  </si>
  <si>
    <t>Jun 2025 Payment - UMB</t>
  </si>
  <si>
    <t>Jun 2025 Payment - UMCES</t>
  </si>
  <si>
    <t>Jun 2025 Payment - UMCP</t>
  </si>
  <si>
    <t>No Activity in Jun, 2025</t>
  </si>
  <si>
    <t xml:space="preserve"> Jun 2025 Payment - UMBC</t>
  </si>
  <si>
    <t>Jun 2025 Payment - TU</t>
  </si>
  <si>
    <t>Jun 2025 Payment - USM</t>
  </si>
  <si>
    <t>Apr 2025 Payment - USM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</si>
</sst>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;@"/>
    <numFmt numFmtId="165" formatCode="&quot;$&quot;#,##0.00"/>
  </numFmts>
  <fonts count="15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9.5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 "/>
    </font>
  </fonts>
  <fills count="7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6">
    <xf numFmtId="0" fontId="0" fillId="0" borderId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4" fillId="0" borderId="0"/>
    <xf numFmtId="0" fontId="5" fillId="0" borderId="0"/>
  </cellStyleXfs>
  <cellXfs count="1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quotePrefix="1" applyAlignment="1">
      <alignment horizontal="center"/>
    </xf>
    <xf numFmtId="43" fontId="0" fillId="0" borderId="0" xfId="0" applyNumberFormat="1"/>
    <xf numFmtId="43" fontId="0" fillId="0" borderId="0" xfId="1" applyFont="1" applyBorder="1"/>
    <xf numFmtId="43" fontId="6" fillId="0" borderId="0" xfId="1" applyFont="1" applyBorder="1"/>
    <xf numFmtId="0" fontId="7" fillId="0" borderId="0" xfId="0" applyFont="1" applyAlignment="1">
      <alignment horizontal="center"/>
    </xf>
    <xf numFmtId="43" fontId="0" fillId="0" borderId="0" xfId="1" applyFont="1"/>
    <xf numFmtId="0" fontId="6" fillId="0" borderId="0" xfId="0" applyFont="1" applyAlignment="1">
      <alignment horizontal="center"/>
    </xf>
    <xf numFmtId="43" fontId="0" fillId="0" borderId="0" xfId="1" applyFont="1" applyFill="1"/>
    <xf numFmtId="43" fontId="0" fillId="0" borderId="0" xfId="1" applyFont="1" applyAlignment="1">
      <alignment horizontal="center"/>
    </xf>
    <xf numFmtId="43" fontId="6" fillId="0" borderId="0" xfId="1" applyFont="1"/>
    <xf numFmtId="43" fontId="0" fillId="0" borderId="0" xfId="0" applyNumberFormat="1" applyAlignment="1">
      <alignment horizontal="center"/>
    </xf>
    <xf numFmtId="43" fontId="0" fillId="0" borderId="1" xfId="0" applyNumberFormat="1" applyBorder="1"/>
    <xf numFmtId="43" fontId="0" fillId="0" borderId="2" xfId="0" applyNumberFormat="1" applyBorder="1"/>
    <xf numFmtId="43" fontId="0" fillId="0" borderId="3" xfId="0" applyNumberFormat="1" applyBorder="1"/>
    <xf numFmtId="0" fontId="6" fillId="2" borderId="3" xfId="0" applyFont="1" applyFill="1" applyBorder="1" applyAlignment="1">
      <alignment horizontal="center"/>
    </xf>
    <xf numFmtId="43" fontId="6" fillId="3" borderId="4" xfId="0" applyNumberFormat="1" applyFont="1" applyFill="1" applyBorder="1"/>
    <xf numFmtId="43" fontId="0" fillId="0" borderId="1" xfId="1" applyFont="1" applyBorder="1"/>
    <xf numFmtId="43" fontId="0" fillId="0" borderId="5" xfId="1" applyFont="1" applyBorder="1"/>
    <xf numFmtId="43" fontId="0" fillId="0" borderId="6" xfId="1" applyFont="1" applyBorder="1"/>
    <xf numFmtId="43" fontId="6" fillId="0" borderId="0" xfId="1" applyFont="1" applyAlignment="1">
      <alignment horizontal="center"/>
    </xf>
    <xf numFmtId="43" fontId="7" fillId="0" borderId="0" xfId="1" applyFont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43" fontId="7" fillId="0" borderId="5" xfId="1" applyFont="1" applyBorder="1"/>
    <xf numFmtId="0" fontId="6" fillId="4" borderId="9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left"/>
    </xf>
    <xf numFmtId="0" fontId="6" fillId="5" borderId="9" xfId="0" applyFont="1" applyFill="1" applyBorder="1" applyAlignment="1">
      <alignment horizontal="center"/>
    </xf>
    <xf numFmtId="43" fontId="6" fillId="5" borderId="4" xfId="1" applyFont="1" applyFill="1" applyBorder="1"/>
    <xf numFmtId="43" fontId="0" fillId="0" borderId="10" xfId="1" applyFont="1" applyBorder="1"/>
    <xf numFmtId="40" fontId="6" fillId="0" borderId="0" xfId="0" applyNumberFormat="1" applyFont="1"/>
    <xf numFmtId="164" fontId="6" fillId="4" borderId="9" xfId="0" applyNumberFormat="1" applyFont="1" applyFill="1" applyBorder="1" applyAlignment="1">
      <alignment horizontal="center"/>
    </xf>
    <xf numFmtId="164" fontId="0" fillId="0" borderId="0" xfId="0" applyNumberFormat="1" applyAlignment="1">
      <alignment horizontal="center"/>
    </xf>
    <xf numFmtId="164" fontId="7" fillId="0" borderId="0" xfId="0" applyNumberFormat="1" applyFont="1" applyAlignment="1">
      <alignment horizontal="center"/>
    </xf>
    <xf numFmtId="0" fontId="0" fillId="0" borderId="11" xfId="0" applyBorder="1" applyAlignment="1">
      <alignment horizontal="center"/>
    </xf>
    <xf numFmtId="43" fontId="6" fillId="4" borderId="4" xfId="1" applyFont="1" applyFill="1" applyBorder="1" applyAlignment="1">
      <alignment horizontal="center"/>
    </xf>
    <xf numFmtId="0" fontId="6" fillId="5" borderId="7" xfId="0" applyFont="1" applyFill="1" applyBorder="1" applyAlignment="1">
      <alignment horizontal="center"/>
    </xf>
    <xf numFmtId="43" fontId="6" fillId="5" borderId="7" xfId="1" applyFont="1" applyFill="1" applyBorder="1" applyAlignment="1">
      <alignment horizontal="center"/>
    </xf>
    <xf numFmtId="40" fontId="0" fillId="0" borderId="0" xfId="0" applyNumberFormat="1"/>
    <xf numFmtId="0" fontId="0" fillId="6" borderId="0" xfId="0" applyFill="1"/>
    <xf numFmtId="40" fontId="6" fillId="4" borderId="7" xfId="1" applyNumberFormat="1" applyFont="1" applyFill="1" applyBorder="1" applyAlignment="1">
      <alignment horizontal="center"/>
    </xf>
    <xf numFmtId="43" fontId="6" fillId="2" borderId="7" xfId="1" applyFont="1" applyFill="1" applyBorder="1" applyAlignment="1">
      <alignment horizontal="center"/>
    </xf>
    <xf numFmtId="43" fontId="6" fillId="5" borderId="4" xfId="1" applyFont="1" applyFill="1" applyBorder="1" applyAlignment="1">
      <alignment horizontal="center"/>
    </xf>
    <xf numFmtId="164" fontId="6" fillId="5" borderId="9" xfId="0" applyNumberFormat="1" applyFont="1" applyFill="1" applyBorder="1" applyAlignment="1">
      <alignment horizontal="center"/>
    </xf>
    <xf numFmtId="164" fontId="0" fillId="6" borderId="0" xfId="0" applyNumberFormat="1" applyFill="1" applyAlignment="1">
      <alignment horizontal="center"/>
    </xf>
    <xf numFmtId="0" fontId="0" fillId="6" borderId="0" xfId="0" quotePrefix="1" applyFill="1" applyAlignment="1">
      <alignment horizontal="center"/>
    </xf>
    <xf numFmtId="0" fontId="0" fillId="6" borderId="0" xfId="0" applyFill="1" applyAlignment="1">
      <alignment horizontal="left"/>
    </xf>
    <xf numFmtId="40" fontId="0" fillId="6" borderId="0" xfId="0" applyNumberFormat="1" applyFill="1"/>
    <xf numFmtId="43" fontId="5" fillId="0" borderId="0" xfId="0" applyNumberFormat="1" applyFont="1"/>
    <xf numFmtId="0" fontId="9" fillId="4" borderId="9" xfId="0" applyFont="1" applyFill="1" applyBorder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/>
    <xf numFmtId="0" fontId="11" fillId="0" borderId="0" xfId="0" applyFont="1"/>
    <xf numFmtId="0" fontId="0" fillId="6" borderId="0" xfId="0" applyFill="1" applyAlignment="1">
      <alignment horizontal="center"/>
    </xf>
    <xf numFmtId="40" fontId="6" fillId="2" borderId="7" xfId="0" applyNumberFormat="1" applyFont="1" applyFill="1" applyBorder="1" applyAlignment="1">
      <alignment horizontal="center"/>
    </xf>
    <xf numFmtId="40" fontId="0" fillId="0" borderId="0" xfId="1" applyNumberFormat="1" applyFont="1" applyBorder="1"/>
    <xf numFmtId="40" fontId="0" fillId="0" borderId="1" xfId="0" applyNumberFormat="1" applyBorder="1"/>
    <xf numFmtId="40" fontId="6" fillId="3" borderId="4" xfId="0" applyNumberFormat="1" applyFont="1" applyFill="1" applyBorder="1"/>
    <xf numFmtId="40" fontId="6" fillId="0" borderId="0" xfId="1" applyNumberFormat="1" applyFont="1"/>
    <xf numFmtId="40" fontId="6" fillId="0" borderId="0" xfId="1" applyNumberFormat="1" applyFont="1" applyBorder="1"/>
    <xf numFmtId="40" fontId="0" fillId="0" borderId="0" xfId="1" applyNumberFormat="1" applyFont="1"/>
    <xf numFmtId="40" fontId="0" fillId="0" borderId="0" xfId="0" applyNumberFormat="1" applyAlignment="1">
      <alignment horizontal="right"/>
    </xf>
    <xf numFmtId="0" fontId="6" fillId="4" borderId="7" xfId="0" applyFont="1" applyFill="1" applyBorder="1" applyAlignment="1">
      <alignment horizontal="center"/>
    </xf>
    <xf numFmtId="0" fontId="5" fillId="0" borderId="0" xfId="0" applyFont="1"/>
    <xf numFmtId="0" fontId="5" fillId="0" borderId="0" xfId="0" quotePrefix="1" applyFont="1" applyAlignment="1">
      <alignment horizontal="center"/>
    </xf>
    <xf numFmtId="0" fontId="6" fillId="0" borderId="0" xfId="0" applyFont="1"/>
    <xf numFmtId="40" fontId="0" fillId="0" borderId="12" xfId="0" applyNumberFormat="1" applyBorder="1"/>
    <xf numFmtId="0" fontId="10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quotePrefix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4" quotePrefix="1" applyAlignment="1">
      <alignment horizontal="center"/>
    </xf>
    <xf numFmtId="4" fontId="5" fillId="0" borderId="0" xfId="0" applyNumberFormat="1" applyFont="1"/>
    <xf numFmtId="4" fontId="0" fillId="0" borderId="0" xfId="0" applyNumberFormat="1"/>
    <xf numFmtId="4" fontId="5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64" fontId="5" fillId="0" borderId="0" xfId="0" quotePrefix="1" applyNumberFormat="1" applyFont="1" applyAlignment="1">
      <alignment horizontal="center"/>
    </xf>
    <xf numFmtId="40" fontId="5" fillId="0" borderId="0" xfId="0" applyNumberFormat="1" applyFont="1"/>
    <xf numFmtId="0" fontId="3" fillId="0" borderId="0" xfId="4" quotePrefix="1" applyFont="1" applyAlignment="1">
      <alignment horizontal="center"/>
    </xf>
    <xf numFmtId="43" fontId="5" fillId="0" borderId="0" xfId="1" applyFont="1" applyFill="1" applyBorder="1" applyAlignment="1">
      <alignment horizontal="center"/>
    </xf>
    <xf numFmtId="40" fontId="5" fillId="0" borderId="0" xfId="1" applyNumberFormat="1" applyFont="1" applyFill="1" applyBorder="1"/>
    <xf numFmtId="40" fontId="5" fillId="0" borderId="0" xfId="1" applyNumberFormat="1" applyFont="1" applyBorder="1"/>
    <xf numFmtId="43" fontId="6" fillId="0" borderId="0" xfId="1" applyFont="1" applyFill="1" applyBorder="1"/>
    <xf numFmtId="43" fontId="6" fillId="0" borderId="0" xfId="1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quotePrefix="1" applyAlignment="1">
      <alignment horizontal="center" vertical="center"/>
    </xf>
    <xf numFmtId="4" fontId="5" fillId="0" borderId="0" xfId="1" applyNumberFormat="1" applyFont="1" applyBorder="1"/>
    <xf numFmtId="4" fontId="0" fillId="0" borderId="0" xfId="0" applyNumberFormat="1" applyAlignment="1">
      <alignment horizontal="center"/>
    </xf>
    <xf numFmtId="4" fontId="5" fillId="0" borderId="0" xfId="0" applyNumberFormat="1" applyFont="1" applyAlignment="1">
      <alignment horizontal="right"/>
    </xf>
    <xf numFmtId="0" fontId="2" fillId="0" borderId="0" xfId="4" quotePrefix="1" applyFont="1"/>
    <xf numFmtId="4" fontId="5" fillId="0" borderId="0" xfId="1" applyNumberFormat="1" applyFont="1" applyAlignment="1">
      <alignment horizontal="right"/>
    </xf>
    <xf numFmtId="4" fontId="5" fillId="0" borderId="0" xfId="1" applyNumberFormat="1" applyFont="1" applyFill="1" applyAlignment="1">
      <alignment horizontal="right"/>
    </xf>
    <xf numFmtId="4" fontId="0" fillId="0" borderId="0" xfId="0" applyNumberFormat="1" applyAlignment="1">
      <alignment horizontal="right"/>
    </xf>
    <xf numFmtId="43" fontId="5" fillId="0" borderId="0" xfId="1" applyFont="1"/>
    <xf numFmtId="40" fontId="5" fillId="0" borderId="0" xfId="1" applyNumberFormat="1" applyFont="1" applyFill="1"/>
    <xf numFmtId="0" fontId="4" fillId="0" borderId="0" xfId="4" quotePrefix="1"/>
    <xf numFmtId="40" fontId="11" fillId="0" borderId="0" xfId="0" applyNumberFormat="1" applyFont="1" applyAlignment="1">
      <alignment horizontal="right"/>
    </xf>
    <xf numFmtId="40" fontId="5" fillId="0" borderId="0" xfId="1" applyNumberFormat="1" applyFont="1"/>
    <xf numFmtId="1" fontId="5" fillId="0" borderId="0" xfId="0" quotePrefix="1" applyNumberFormat="1" applyFont="1" applyAlignment="1">
      <alignment horizontal="center"/>
    </xf>
    <xf numFmtId="14" fontId="0" fillId="0" borderId="0" xfId="0" applyNumberFormat="1" applyAlignment="1">
      <alignment horizontal="center"/>
    </xf>
    <xf numFmtId="40" fontId="0" fillId="0" borderId="2" xfId="0" applyNumberFormat="1" applyBorder="1"/>
    <xf numFmtId="0" fontId="1" fillId="0" borderId="0" xfId="4" quotePrefix="1" applyFont="1" applyAlignment="1">
      <alignment horizontal="center"/>
    </xf>
    <xf numFmtId="0" fontId="0" fillId="0" borderId="0" xfId="0" quotePrefix="1"/>
    <xf numFmtId="40" fontId="0" fillId="0" borderId="0" xfId="1" applyNumberFormat="1" applyFont="1" applyFill="1"/>
    <xf numFmtId="1" fontId="5" fillId="0" borderId="0" xfId="0" applyNumberFormat="1" applyFont="1" applyAlignment="1">
      <alignment horizontal="center"/>
    </xf>
    <xf numFmtId="164" fontId="14" fillId="0" borderId="0" xfId="0" applyNumberFormat="1" applyFont="1" applyAlignment="1">
      <alignment horizontal="center"/>
    </xf>
    <xf numFmtId="44" fontId="14" fillId="0" borderId="0" xfId="5" applyNumberFormat="1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0" borderId="0" xfId="0" applyFont="1"/>
    <xf numFmtId="165" fontId="14" fillId="0" borderId="0" xfId="5" applyNumberFormat="1" applyFont="1" applyAlignment="1">
      <alignment horizontal="right" vertical="center"/>
    </xf>
    <xf numFmtId="165" fontId="0" fillId="0" borderId="0" xfId="0" applyNumberFormat="1"/>
  </cellXfs>
  <cellStyles count="6">
    <cellStyle name="Comma" xfId="1" builtinId="3"/>
    <cellStyle name="Comma 2" xfId="2" xr:uid="{00000000-0005-0000-0000-000001000000}"/>
    <cellStyle name="Comma 2 2" xfId="3" xr:uid="{28D33D9B-BC14-4578-A776-D0917F4243B4}"/>
    <cellStyle name="Normal" xfId="0" builtinId="0"/>
    <cellStyle name="Normal 2" xfId="4" xr:uid="{BD68A5B7-9EE5-494C-81AF-524F9886B759}"/>
    <cellStyle name="Normal 3" xfId="5" xr:uid="{8C2D80BE-F347-4AB7-A97B-829F5BB8449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microsoft.com/office/2017/10/relationships/person" Target="persons/perso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Ichun Yeh" id="{E1E894E2-7C56-430F-B2FD-3886EAC01E74}" userId="S::iyeh@usmd.edu::6bff8d0e-2c09-4584-a741-3839e896ea21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H379" dT="2025-05-07T15:18:03.46" personId="{E1E894E2-7C56-430F-B2FD-3886EAC01E74}" id="{B57B568F-A0D0-4C29-A470-F867B971EEAE}">
    <text xml:space="preserve">one additional cent was processed to cover the short pay in FY25-038 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H89" dT="2025-05-07T15:18:03.46" personId="{E1E894E2-7C56-430F-B2FD-3886EAC01E74}" id="{4909CF62-50A1-4582-9B1B-505291D98D94}">
    <text xml:space="preserve">one additional cent was processed to cover the short pay in FY25-038 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7.bin"/><Relationship Id="rId4" Type="http://schemas.microsoft.com/office/2017/10/relationships/threadedComment" Target="../threadedComments/threadedComment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65"/>
  <sheetViews>
    <sheetView zoomScale="120" zoomScaleNormal="12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426" sqref="C426"/>
    </sheetView>
  </sheetViews>
  <sheetFormatPr defaultColWidth="8.85546875" defaultRowHeight="12.75" customHeight="1"/>
  <cols>
    <col min="1" max="1" width="10.140625" style="36" customWidth="1"/>
    <col min="2" max="2" width="16.5703125" style="1" customWidth="1"/>
    <col min="3" max="3" width="13.140625" style="1" bestFit="1" customWidth="1"/>
    <col min="4" max="4" width="9.42578125" style="2" customWidth="1"/>
    <col min="5" max="5" width="13.140625" style="1" bestFit="1" customWidth="1"/>
    <col min="6" max="6" width="35.42578125" customWidth="1"/>
    <col min="7" max="7" width="29.42578125" style="1" customWidth="1"/>
    <col min="8" max="8" width="16.28515625" style="42" customWidth="1"/>
    <col min="9" max="9" width="13.7109375" style="42" bestFit="1" customWidth="1"/>
    <col min="10" max="10" width="12.140625" bestFit="1" customWidth="1"/>
    <col min="11" max="11" width="15" bestFit="1" customWidth="1"/>
    <col min="12" max="12" width="8.85546875" customWidth="1"/>
    <col min="13" max="13" width="9.7109375" bestFit="1" customWidth="1"/>
  </cols>
  <sheetData>
    <row r="1" spans="1:11" ht="12.75" customHeight="1" thickBot="1"/>
    <row r="2" spans="1:11" ht="12.75" customHeight="1" thickBot="1">
      <c r="A2" s="35" t="s">
        <v>21</v>
      </c>
      <c r="B2" s="53" t="s">
        <v>3</v>
      </c>
      <c r="C2" s="29" t="s">
        <v>19</v>
      </c>
      <c r="D2" s="30" t="s">
        <v>23</v>
      </c>
      <c r="E2" s="39" t="s">
        <v>4</v>
      </c>
      <c r="F2" s="30" t="s">
        <v>5</v>
      </c>
      <c r="G2" s="66" t="s">
        <v>24</v>
      </c>
      <c r="H2" s="44" t="s">
        <v>22</v>
      </c>
      <c r="I2" s="44"/>
    </row>
    <row r="3" spans="1:11" ht="12.75" customHeight="1">
      <c r="E3" s="3"/>
    </row>
    <row r="4" spans="1:11" ht="12.75" customHeight="1">
      <c r="A4" s="48"/>
      <c r="B4" s="57"/>
      <c r="C4" s="57"/>
      <c r="D4" s="50"/>
      <c r="E4" s="49"/>
      <c r="F4" s="43" t="s">
        <v>18</v>
      </c>
      <c r="G4" s="57"/>
      <c r="H4" s="51"/>
      <c r="I4" s="51"/>
    </row>
    <row r="5" spans="1:11" ht="12.75" customHeight="1">
      <c r="A5" s="36">
        <v>45476</v>
      </c>
      <c r="B5" s="79" t="s">
        <v>45</v>
      </c>
      <c r="C5" s="1" t="s">
        <v>63</v>
      </c>
      <c r="D5" s="72" t="s">
        <v>20</v>
      </c>
      <c r="E5" s="1">
        <v>21516</v>
      </c>
      <c r="F5" s="73" t="s">
        <v>29</v>
      </c>
      <c r="G5" s="68" t="s">
        <v>46</v>
      </c>
      <c r="H5" s="82">
        <v>180469.44</v>
      </c>
    </row>
    <row r="6" spans="1:11" ht="12.75" customHeight="1">
      <c r="A6" s="80">
        <v>45476</v>
      </c>
      <c r="B6" s="79" t="s">
        <v>45</v>
      </c>
      <c r="C6" s="1" t="s">
        <v>64</v>
      </c>
      <c r="D6" s="72" t="s">
        <v>20</v>
      </c>
      <c r="E6" s="1">
        <v>23116</v>
      </c>
      <c r="F6" s="73" t="s">
        <v>47</v>
      </c>
      <c r="G6" s="72">
        <v>18663</v>
      </c>
      <c r="H6" s="82">
        <v>33000</v>
      </c>
    </row>
    <row r="7" spans="1:11" ht="12.75" customHeight="1">
      <c r="A7" s="81">
        <v>45483</v>
      </c>
      <c r="B7" s="79" t="s">
        <v>48</v>
      </c>
      <c r="C7" s="1" t="s">
        <v>65</v>
      </c>
      <c r="D7" s="72" t="s">
        <v>13</v>
      </c>
      <c r="E7" s="1">
        <v>23109</v>
      </c>
      <c r="F7" s="67" t="s">
        <v>49</v>
      </c>
      <c r="G7" s="83" t="s">
        <v>50</v>
      </c>
      <c r="H7" s="82">
        <v>3516527</v>
      </c>
    </row>
    <row r="8" spans="1:11" ht="12.75" customHeight="1">
      <c r="A8" s="81">
        <v>45483</v>
      </c>
      <c r="B8" s="79" t="s">
        <v>48</v>
      </c>
      <c r="C8" s="1" t="s">
        <v>66</v>
      </c>
      <c r="D8" s="72" t="s">
        <v>1</v>
      </c>
      <c r="E8" s="1">
        <v>23117</v>
      </c>
      <c r="F8" s="67" t="s">
        <v>49</v>
      </c>
      <c r="G8" s="68" t="s">
        <v>51</v>
      </c>
      <c r="H8" s="82">
        <v>340954.94</v>
      </c>
    </row>
    <row r="9" spans="1:11" ht="12.75" customHeight="1">
      <c r="A9" s="81">
        <v>45483</v>
      </c>
      <c r="B9" s="79" t="s">
        <v>48</v>
      </c>
      <c r="C9" s="1" t="s">
        <v>67</v>
      </c>
      <c r="D9" s="72" t="s">
        <v>10</v>
      </c>
      <c r="E9" s="1">
        <v>22114</v>
      </c>
      <c r="F9" s="67" t="s">
        <v>49</v>
      </c>
      <c r="G9" s="68" t="s">
        <v>52</v>
      </c>
      <c r="H9" s="82">
        <v>1736030.96</v>
      </c>
    </row>
    <row r="10" spans="1:11" ht="12.75" customHeight="1">
      <c r="A10" s="81">
        <v>45483</v>
      </c>
      <c r="B10" s="79" t="s">
        <v>48</v>
      </c>
      <c r="C10" s="1" t="s">
        <v>68</v>
      </c>
      <c r="D10" s="72" t="s">
        <v>6</v>
      </c>
      <c r="E10" s="1">
        <v>21509</v>
      </c>
      <c r="F10" s="67" t="s">
        <v>53</v>
      </c>
      <c r="G10" s="1">
        <v>2274008</v>
      </c>
      <c r="H10" s="82">
        <v>3000</v>
      </c>
    </row>
    <row r="11" spans="1:11" ht="12.75" customHeight="1">
      <c r="A11" s="36">
        <v>45483</v>
      </c>
      <c r="B11" s="84" t="s">
        <v>37</v>
      </c>
      <c r="C11" s="72" t="s">
        <v>37</v>
      </c>
      <c r="D11" s="72" t="s">
        <v>15</v>
      </c>
      <c r="E11" s="1">
        <v>23111</v>
      </c>
      <c r="F11" s="67" t="s">
        <v>36</v>
      </c>
      <c r="G11" s="72" t="s">
        <v>54</v>
      </c>
      <c r="H11" s="82">
        <v>1128</v>
      </c>
    </row>
    <row r="12" spans="1:11" ht="12.75" customHeight="1">
      <c r="A12" s="36">
        <v>45489</v>
      </c>
      <c r="B12" s="79" t="s">
        <v>55</v>
      </c>
      <c r="C12" s="72" t="s">
        <v>69</v>
      </c>
      <c r="D12" s="72" t="s">
        <v>7</v>
      </c>
      <c r="E12" s="1">
        <v>19316</v>
      </c>
      <c r="F12" s="67" t="s">
        <v>41</v>
      </c>
      <c r="G12" s="72">
        <v>2</v>
      </c>
      <c r="H12" s="82">
        <v>289393.75</v>
      </c>
      <c r="K12" t="s">
        <v>27</v>
      </c>
    </row>
    <row r="13" spans="1:11" ht="12.75" customHeight="1">
      <c r="A13" s="81">
        <v>45489</v>
      </c>
      <c r="B13" s="79" t="s">
        <v>55</v>
      </c>
      <c r="C13" s="72" t="s">
        <v>70</v>
      </c>
      <c r="D13" s="72" t="s">
        <v>10</v>
      </c>
      <c r="E13" s="1">
        <v>22114</v>
      </c>
      <c r="F13" s="67" t="s">
        <v>49</v>
      </c>
      <c r="G13" s="68">
        <v>7</v>
      </c>
      <c r="H13" s="82">
        <v>52417</v>
      </c>
    </row>
    <row r="14" spans="1:11" ht="12.75" customHeight="1">
      <c r="A14" s="36">
        <v>45489</v>
      </c>
      <c r="B14" s="79" t="s">
        <v>55</v>
      </c>
      <c r="C14" s="72" t="s">
        <v>71</v>
      </c>
      <c r="D14" s="72" t="s">
        <v>6</v>
      </c>
      <c r="E14" s="1">
        <v>21512</v>
      </c>
      <c r="F14" s="67" t="s">
        <v>31</v>
      </c>
      <c r="G14" s="74" t="s">
        <v>56</v>
      </c>
      <c r="H14" s="82">
        <v>4289.05</v>
      </c>
    </row>
    <row r="15" spans="1:11" ht="12.75" customHeight="1">
      <c r="A15" s="36">
        <v>45489</v>
      </c>
      <c r="B15" s="79" t="s">
        <v>55</v>
      </c>
      <c r="C15" s="72" t="s">
        <v>72</v>
      </c>
      <c r="D15" s="72" t="s">
        <v>6</v>
      </c>
      <c r="E15" s="1">
        <v>23106</v>
      </c>
      <c r="F15" s="67" t="s">
        <v>28</v>
      </c>
      <c r="G15" s="74" t="s">
        <v>57</v>
      </c>
      <c r="H15" s="82">
        <v>3769460.8</v>
      </c>
    </row>
    <row r="16" spans="1:11" ht="12.75" customHeight="1">
      <c r="A16" s="81">
        <v>45489</v>
      </c>
      <c r="B16" s="79" t="s">
        <v>55</v>
      </c>
      <c r="C16" s="72" t="s">
        <v>73</v>
      </c>
      <c r="D16" s="72" t="s">
        <v>10</v>
      </c>
      <c r="E16" s="1">
        <v>22114</v>
      </c>
      <c r="F16" s="67" t="s">
        <v>35</v>
      </c>
      <c r="G16" s="68" t="s">
        <v>58</v>
      </c>
      <c r="H16" s="82">
        <v>296104.71999999997</v>
      </c>
    </row>
    <row r="17" spans="1:9" ht="12.75" customHeight="1">
      <c r="A17" s="81">
        <v>45498</v>
      </c>
      <c r="B17" s="72" t="s">
        <v>59</v>
      </c>
      <c r="C17" s="72" t="s">
        <v>74</v>
      </c>
      <c r="D17" s="72" t="s">
        <v>13</v>
      </c>
      <c r="E17" s="1">
        <v>22107</v>
      </c>
      <c r="F17" s="67" t="s">
        <v>39</v>
      </c>
      <c r="G17" s="72">
        <v>4619</v>
      </c>
      <c r="H17" s="82">
        <v>180717.61</v>
      </c>
      <c r="I17" s="42" t="s">
        <v>27</v>
      </c>
    </row>
    <row r="18" spans="1:9" ht="12.75" customHeight="1">
      <c r="A18" s="36">
        <v>45498</v>
      </c>
      <c r="B18" s="84" t="s">
        <v>59</v>
      </c>
      <c r="C18" s="72" t="s">
        <v>75</v>
      </c>
      <c r="D18" s="72" t="s">
        <v>15</v>
      </c>
      <c r="E18" s="1">
        <v>22108</v>
      </c>
      <c r="F18" s="67" t="s">
        <v>30</v>
      </c>
      <c r="G18" s="72">
        <v>23</v>
      </c>
      <c r="H18" s="82">
        <v>99687.91</v>
      </c>
    </row>
    <row r="19" spans="1:9" ht="12.75" customHeight="1">
      <c r="A19" s="36">
        <v>45498</v>
      </c>
      <c r="B19" s="84" t="s">
        <v>59</v>
      </c>
      <c r="C19" s="72" t="s">
        <v>76</v>
      </c>
      <c r="D19" s="72" t="s">
        <v>15</v>
      </c>
      <c r="E19" s="1">
        <v>23111</v>
      </c>
      <c r="F19" s="67" t="s">
        <v>40</v>
      </c>
      <c r="G19" s="72">
        <v>40</v>
      </c>
      <c r="H19" s="82">
        <v>802144</v>
      </c>
    </row>
    <row r="20" spans="1:9" ht="12.75" customHeight="1">
      <c r="A20" s="36">
        <v>45498</v>
      </c>
      <c r="B20" s="79" t="s">
        <v>59</v>
      </c>
      <c r="C20" s="72" t="s">
        <v>77</v>
      </c>
      <c r="D20" s="72" t="s">
        <v>6</v>
      </c>
      <c r="E20" s="1">
        <v>21512</v>
      </c>
      <c r="F20" s="67" t="s">
        <v>42</v>
      </c>
      <c r="G20" s="74">
        <v>3</v>
      </c>
      <c r="H20" s="82">
        <v>131961.44</v>
      </c>
    </row>
    <row r="21" spans="1:9" ht="12.75" customHeight="1">
      <c r="A21" s="36">
        <v>45498</v>
      </c>
      <c r="B21" s="79" t="s">
        <v>59</v>
      </c>
      <c r="C21" s="72" t="s">
        <v>78</v>
      </c>
      <c r="D21" s="72" t="s">
        <v>6</v>
      </c>
      <c r="E21" s="1">
        <v>22106</v>
      </c>
      <c r="F21" s="67" t="s">
        <v>43</v>
      </c>
      <c r="G21" s="72" t="s">
        <v>60</v>
      </c>
      <c r="H21" s="82">
        <v>833681.17</v>
      </c>
    </row>
    <row r="22" spans="1:9" ht="12.75" customHeight="1">
      <c r="A22" s="36">
        <v>45498</v>
      </c>
      <c r="B22" s="79" t="s">
        <v>59</v>
      </c>
      <c r="C22" s="72" t="s">
        <v>79</v>
      </c>
      <c r="D22" s="72" t="s">
        <v>6</v>
      </c>
      <c r="E22" s="1">
        <v>23105</v>
      </c>
      <c r="F22" s="67" t="s">
        <v>44</v>
      </c>
      <c r="G22" s="75">
        <v>2000901236</v>
      </c>
      <c r="H22" s="82">
        <v>20360.400000000001</v>
      </c>
    </row>
    <row r="23" spans="1:9" ht="12.75" customHeight="1">
      <c r="A23" s="36">
        <v>45498</v>
      </c>
      <c r="B23" s="79" t="s">
        <v>59</v>
      </c>
      <c r="C23" s="72" t="s">
        <v>80</v>
      </c>
      <c r="D23" s="72" t="s">
        <v>7</v>
      </c>
      <c r="E23" s="1">
        <v>17173</v>
      </c>
      <c r="F23" s="67" t="s">
        <v>33</v>
      </c>
      <c r="G23" s="1">
        <v>2406251</v>
      </c>
      <c r="H23" s="82">
        <v>10721.8</v>
      </c>
    </row>
    <row r="24" spans="1:9" ht="12.75" customHeight="1">
      <c r="A24" s="36">
        <v>45498</v>
      </c>
      <c r="B24" s="72" t="s">
        <v>59</v>
      </c>
      <c r="C24" s="72" t="s">
        <v>81</v>
      </c>
      <c r="D24" s="72" t="s">
        <v>10</v>
      </c>
      <c r="E24" s="1">
        <v>21518</v>
      </c>
      <c r="F24" s="67" t="s">
        <v>34</v>
      </c>
      <c r="G24" s="68" t="s">
        <v>61</v>
      </c>
      <c r="H24" s="82">
        <v>66558.75</v>
      </c>
    </row>
    <row r="26" spans="1:9" ht="12.75" customHeight="1">
      <c r="A26" s="48"/>
      <c r="B26" s="57"/>
      <c r="C26" s="57"/>
      <c r="D26" s="50"/>
      <c r="E26" s="49"/>
      <c r="F26" s="43" t="s">
        <v>62</v>
      </c>
      <c r="G26" s="57"/>
      <c r="H26" s="51"/>
      <c r="I26" s="51"/>
    </row>
    <row r="27" spans="1:9" ht="12.75" customHeight="1">
      <c r="A27" s="36">
        <v>45506</v>
      </c>
      <c r="B27" s="79" t="s">
        <v>102</v>
      </c>
      <c r="C27" s="1" t="s">
        <v>103</v>
      </c>
      <c r="D27" s="72" t="s">
        <v>14</v>
      </c>
      <c r="E27" s="1">
        <v>21515</v>
      </c>
      <c r="F27" s="67" t="s">
        <v>104</v>
      </c>
      <c r="G27" s="72">
        <v>12518</v>
      </c>
      <c r="H27" s="93">
        <v>15982.47</v>
      </c>
    </row>
    <row r="28" spans="1:9" ht="12.75" customHeight="1">
      <c r="A28" s="36">
        <v>45506</v>
      </c>
      <c r="C28" s="1">
        <v>13595955</v>
      </c>
      <c r="D28" s="1" t="s">
        <v>14</v>
      </c>
      <c r="E28" s="1">
        <v>21515</v>
      </c>
      <c r="F28" s="67" t="s">
        <v>174</v>
      </c>
      <c r="G28" s="68" t="s">
        <v>175</v>
      </c>
      <c r="H28" s="101">
        <v>-73300.52</v>
      </c>
    </row>
    <row r="29" spans="1:9" ht="12.75" customHeight="1">
      <c r="A29" s="36">
        <v>45516</v>
      </c>
      <c r="B29" s="72"/>
      <c r="C29" s="1">
        <v>13619602</v>
      </c>
      <c r="D29" s="1" t="s">
        <v>14</v>
      </c>
      <c r="E29" s="1">
        <v>21515</v>
      </c>
      <c r="F29" s="67" t="s">
        <v>174</v>
      </c>
      <c r="G29" s="68">
        <v>12518</v>
      </c>
      <c r="H29" s="101">
        <v>-15982.47</v>
      </c>
    </row>
    <row r="30" spans="1:9" ht="12.75" customHeight="1">
      <c r="A30" s="80">
        <v>45506</v>
      </c>
      <c r="B30" s="79" t="s">
        <v>102</v>
      </c>
      <c r="C30" s="1" t="s">
        <v>105</v>
      </c>
      <c r="D30" s="1" t="s">
        <v>15</v>
      </c>
      <c r="E30" s="1">
        <v>23112</v>
      </c>
      <c r="F30" s="67" t="s">
        <v>106</v>
      </c>
      <c r="G30" s="72" t="s">
        <v>107</v>
      </c>
      <c r="H30" s="93">
        <v>617722.1</v>
      </c>
    </row>
    <row r="31" spans="1:9" ht="12.75" customHeight="1">
      <c r="A31" s="81">
        <v>45506</v>
      </c>
      <c r="B31" s="79" t="s">
        <v>102</v>
      </c>
      <c r="C31" s="1" t="s">
        <v>108</v>
      </c>
      <c r="D31" s="72" t="s">
        <v>13</v>
      </c>
      <c r="E31" s="1">
        <v>23109</v>
      </c>
      <c r="F31" s="67" t="s">
        <v>49</v>
      </c>
      <c r="G31" s="94" t="s">
        <v>109</v>
      </c>
      <c r="H31" s="93">
        <v>4430468.0999999996</v>
      </c>
    </row>
    <row r="32" spans="1:9" ht="12.75" customHeight="1">
      <c r="A32" s="81">
        <v>45506</v>
      </c>
      <c r="B32" s="79" t="s">
        <v>102</v>
      </c>
      <c r="C32" s="1" t="s">
        <v>110</v>
      </c>
      <c r="D32" s="72" t="s">
        <v>26</v>
      </c>
      <c r="E32" s="1">
        <v>18248</v>
      </c>
      <c r="F32" s="67" t="s">
        <v>111</v>
      </c>
      <c r="G32" s="68">
        <v>3002487</v>
      </c>
      <c r="H32" s="95">
        <v>413.72</v>
      </c>
    </row>
    <row r="33" spans="1:8" ht="12.75" customHeight="1">
      <c r="A33" s="81">
        <v>45506</v>
      </c>
      <c r="B33" s="79" t="s">
        <v>102</v>
      </c>
      <c r="C33" s="1" t="s">
        <v>112</v>
      </c>
      <c r="D33" s="72" t="s">
        <v>26</v>
      </c>
      <c r="E33" s="1">
        <v>18248</v>
      </c>
      <c r="F33" s="67" t="s">
        <v>111</v>
      </c>
      <c r="G33" s="68">
        <v>3469872</v>
      </c>
      <c r="H33" s="95">
        <v>334</v>
      </c>
    </row>
    <row r="34" spans="1:8" ht="12.75" customHeight="1">
      <c r="A34" s="81">
        <v>45506</v>
      </c>
      <c r="B34" s="79" t="s">
        <v>102</v>
      </c>
      <c r="C34" s="1" t="s">
        <v>113</v>
      </c>
      <c r="D34" s="72" t="s">
        <v>15</v>
      </c>
      <c r="E34" s="1">
        <v>20304</v>
      </c>
      <c r="F34" s="67" t="s">
        <v>106</v>
      </c>
      <c r="G34" s="68" t="s">
        <v>114</v>
      </c>
      <c r="H34" s="95">
        <v>1223.6600000000001</v>
      </c>
    </row>
    <row r="35" spans="1:8" ht="12.75" customHeight="1">
      <c r="A35" s="36">
        <v>45506</v>
      </c>
      <c r="B35" s="84" t="s">
        <v>102</v>
      </c>
      <c r="C35" s="72" t="s">
        <v>115</v>
      </c>
      <c r="D35" s="72" t="s">
        <v>7</v>
      </c>
      <c r="E35" s="1">
        <v>19316</v>
      </c>
      <c r="F35" s="67" t="s">
        <v>41</v>
      </c>
      <c r="G35" s="72">
        <v>3</v>
      </c>
      <c r="H35" s="96">
        <v>479607.5</v>
      </c>
    </row>
    <row r="36" spans="1:8" ht="12.75" customHeight="1">
      <c r="A36" s="36">
        <v>45506</v>
      </c>
      <c r="B36" s="79" t="s">
        <v>102</v>
      </c>
      <c r="C36" s="72" t="s">
        <v>116</v>
      </c>
      <c r="D36" s="1" t="s">
        <v>7</v>
      </c>
      <c r="E36" s="1">
        <v>22101</v>
      </c>
      <c r="F36" s="67" t="s">
        <v>41</v>
      </c>
      <c r="G36" s="72">
        <v>9</v>
      </c>
      <c r="H36" s="96">
        <v>123136.87</v>
      </c>
    </row>
    <row r="37" spans="1:8" ht="12.75" customHeight="1">
      <c r="A37" s="81">
        <v>45506</v>
      </c>
      <c r="B37" s="79" t="s">
        <v>102</v>
      </c>
      <c r="C37" s="72" t="s">
        <v>117</v>
      </c>
      <c r="D37" s="1" t="s">
        <v>6</v>
      </c>
      <c r="E37" s="1">
        <v>23105</v>
      </c>
      <c r="F37" s="67" t="s">
        <v>44</v>
      </c>
      <c r="G37" s="75">
        <v>2000908512</v>
      </c>
      <c r="H37" s="97">
        <v>20360.400000000001</v>
      </c>
    </row>
    <row r="38" spans="1:8" ht="12.75" customHeight="1">
      <c r="A38" s="36">
        <v>45506</v>
      </c>
      <c r="B38" s="79" t="s">
        <v>102</v>
      </c>
      <c r="C38" s="72" t="s">
        <v>118</v>
      </c>
      <c r="D38" s="1" t="s">
        <v>20</v>
      </c>
      <c r="E38" s="1">
        <v>21516</v>
      </c>
      <c r="F38" s="73" t="s">
        <v>29</v>
      </c>
      <c r="G38" s="68" t="s">
        <v>119</v>
      </c>
      <c r="H38" s="93">
        <v>181595.45</v>
      </c>
    </row>
    <row r="39" spans="1:8" ht="12.75" customHeight="1">
      <c r="A39" s="36">
        <v>45506</v>
      </c>
      <c r="B39" s="79" t="s">
        <v>102</v>
      </c>
      <c r="C39" s="72" t="s">
        <v>120</v>
      </c>
      <c r="D39" s="1" t="s">
        <v>15</v>
      </c>
      <c r="E39" s="1">
        <v>23111</v>
      </c>
      <c r="F39" s="67" t="s">
        <v>121</v>
      </c>
      <c r="G39" s="72">
        <v>2319992748</v>
      </c>
      <c r="H39" s="93">
        <v>3501</v>
      </c>
    </row>
    <row r="40" spans="1:8" ht="12.75" customHeight="1">
      <c r="A40" s="81">
        <v>45506</v>
      </c>
      <c r="B40" s="79" t="s">
        <v>102</v>
      </c>
      <c r="C40" s="72" t="s">
        <v>122</v>
      </c>
      <c r="D40" s="1" t="s">
        <v>15</v>
      </c>
      <c r="E40" s="1">
        <v>23111</v>
      </c>
      <c r="F40" s="67" t="s">
        <v>121</v>
      </c>
      <c r="G40" s="72">
        <v>2319141748</v>
      </c>
      <c r="H40" s="93">
        <v>34358.5</v>
      </c>
    </row>
    <row r="41" spans="1:8" ht="12.75" customHeight="1">
      <c r="A41" s="81">
        <v>45511</v>
      </c>
      <c r="B41" s="72" t="s">
        <v>123</v>
      </c>
      <c r="C41" s="72" t="s">
        <v>124</v>
      </c>
      <c r="D41" s="1" t="s">
        <v>10</v>
      </c>
      <c r="E41" s="1">
        <v>22114</v>
      </c>
      <c r="F41" s="67" t="s">
        <v>49</v>
      </c>
      <c r="G41" s="68" t="s">
        <v>125</v>
      </c>
      <c r="H41" s="93">
        <v>2904601.44</v>
      </c>
    </row>
    <row r="42" spans="1:8" ht="12.75" customHeight="1">
      <c r="A42" s="36">
        <v>45520</v>
      </c>
      <c r="B42" s="84" t="s">
        <v>126</v>
      </c>
      <c r="C42" s="72" t="s">
        <v>127</v>
      </c>
      <c r="D42" s="1" t="s">
        <v>1</v>
      </c>
      <c r="E42" s="1">
        <v>23117</v>
      </c>
      <c r="F42" s="73" t="s">
        <v>49</v>
      </c>
      <c r="G42" s="3" t="s">
        <v>128</v>
      </c>
      <c r="H42" s="97">
        <v>521887.11</v>
      </c>
    </row>
    <row r="43" spans="1:8" ht="12.75" customHeight="1">
      <c r="A43" s="36">
        <v>45520</v>
      </c>
      <c r="B43" s="84" t="s">
        <v>126</v>
      </c>
      <c r="C43" s="72" t="s">
        <v>129</v>
      </c>
      <c r="D43" s="1" t="s">
        <v>15</v>
      </c>
      <c r="E43" s="1">
        <v>23112</v>
      </c>
      <c r="F43" s="2" t="s">
        <v>130</v>
      </c>
      <c r="G43" s="1">
        <v>8</v>
      </c>
      <c r="H43" s="97">
        <v>1090394.68</v>
      </c>
    </row>
    <row r="44" spans="1:8" ht="12.75" customHeight="1">
      <c r="A44" s="36">
        <v>45520</v>
      </c>
      <c r="B44" s="79" t="s">
        <v>126</v>
      </c>
      <c r="C44" s="72" t="s">
        <v>131</v>
      </c>
      <c r="D44" s="72" t="s">
        <v>6</v>
      </c>
      <c r="E44" s="1">
        <v>23108</v>
      </c>
      <c r="F44" s="73" t="s">
        <v>132</v>
      </c>
      <c r="G44" s="72" t="s">
        <v>133</v>
      </c>
      <c r="H44" s="97">
        <v>399257.15</v>
      </c>
    </row>
    <row r="45" spans="1:8" ht="12.75" customHeight="1">
      <c r="A45" s="36">
        <v>45520</v>
      </c>
      <c r="B45" s="79" t="s">
        <v>126</v>
      </c>
      <c r="C45" s="72" t="s">
        <v>134</v>
      </c>
      <c r="D45" s="72" t="s">
        <v>20</v>
      </c>
      <c r="E45" s="1">
        <v>22111</v>
      </c>
      <c r="F45" s="2" t="s">
        <v>130</v>
      </c>
      <c r="G45" s="72" t="s">
        <v>135</v>
      </c>
      <c r="H45" s="97">
        <v>91070.69</v>
      </c>
    </row>
    <row r="46" spans="1:8" ht="12.75" customHeight="1">
      <c r="A46" s="36">
        <v>45520</v>
      </c>
      <c r="B46" s="79" t="s">
        <v>126</v>
      </c>
      <c r="C46" s="72" t="s">
        <v>136</v>
      </c>
      <c r="D46" s="72" t="s">
        <v>15</v>
      </c>
      <c r="E46" s="1">
        <v>22108</v>
      </c>
      <c r="F46" s="73" t="s">
        <v>137</v>
      </c>
      <c r="G46" s="1">
        <v>111679</v>
      </c>
      <c r="H46" s="97">
        <v>3896.6</v>
      </c>
    </row>
    <row r="47" spans="1:8" ht="12.75" customHeight="1">
      <c r="A47" s="36">
        <v>45520</v>
      </c>
      <c r="B47" s="79" t="s">
        <v>126</v>
      </c>
      <c r="C47" s="72" t="s">
        <v>138</v>
      </c>
      <c r="D47" s="72" t="s">
        <v>10</v>
      </c>
      <c r="E47" s="1">
        <v>21518</v>
      </c>
      <c r="F47" s="73" t="s">
        <v>34</v>
      </c>
      <c r="G47" s="72" t="s">
        <v>139</v>
      </c>
      <c r="H47" s="97">
        <v>71825.53</v>
      </c>
    </row>
    <row r="48" spans="1:8" ht="12.75" customHeight="1">
      <c r="A48" s="36">
        <v>45520</v>
      </c>
      <c r="B48" s="72" t="s">
        <v>126</v>
      </c>
      <c r="C48" s="72" t="s">
        <v>140</v>
      </c>
      <c r="D48" s="72" t="s">
        <v>6</v>
      </c>
      <c r="E48" s="1">
        <v>21512</v>
      </c>
      <c r="F48" s="73" t="s">
        <v>31</v>
      </c>
      <c r="G48" s="68" t="s">
        <v>141</v>
      </c>
      <c r="H48" s="97">
        <v>5115.6099999999997</v>
      </c>
    </row>
    <row r="49" spans="1:9" ht="12.75" customHeight="1">
      <c r="A49" s="36">
        <v>45520</v>
      </c>
      <c r="B49" s="1" t="s">
        <v>126</v>
      </c>
      <c r="C49" s="1" t="s">
        <v>142</v>
      </c>
      <c r="D49" s="72" t="s">
        <v>6</v>
      </c>
      <c r="E49" s="1">
        <v>21512</v>
      </c>
      <c r="F49" s="73" t="s">
        <v>31</v>
      </c>
      <c r="G49" s="68" t="s">
        <v>143</v>
      </c>
      <c r="H49" s="97">
        <v>32388.560000000001</v>
      </c>
    </row>
    <row r="50" spans="1:9" ht="12.75" customHeight="1">
      <c r="A50" s="36">
        <v>45520</v>
      </c>
      <c r="B50" s="1" t="s">
        <v>126</v>
      </c>
      <c r="C50" s="1" t="s">
        <v>144</v>
      </c>
      <c r="D50" s="72" t="s">
        <v>7</v>
      </c>
      <c r="E50" s="1">
        <v>22100</v>
      </c>
      <c r="F50" s="73" t="s">
        <v>49</v>
      </c>
      <c r="G50" s="68" t="s">
        <v>147</v>
      </c>
      <c r="H50" s="97">
        <v>13648.77</v>
      </c>
    </row>
    <row r="51" spans="1:9" ht="12.75" customHeight="1">
      <c r="A51" s="36">
        <v>45520</v>
      </c>
      <c r="B51" s="1" t="s">
        <v>126</v>
      </c>
      <c r="C51" s="1" t="s">
        <v>146</v>
      </c>
      <c r="D51" s="72" t="s">
        <v>7</v>
      </c>
      <c r="E51" s="1">
        <v>17173</v>
      </c>
      <c r="F51" s="73" t="s">
        <v>33</v>
      </c>
      <c r="G51" s="1">
        <v>2407149</v>
      </c>
      <c r="H51" s="97">
        <v>10721.8</v>
      </c>
    </row>
    <row r="52" spans="1:9" ht="12.75" customHeight="1">
      <c r="A52" s="36">
        <v>45526</v>
      </c>
      <c r="B52" s="1" t="s">
        <v>149</v>
      </c>
      <c r="D52" s="1" t="s">
        <v>15</v>
      </c>
      <c r="E52" s="1">
        <v>23111</v>
      </c>
      <c r="F52" s="67" t="s">
        <v>36</v>
      </c>
      <c r="G52" s="72" t="s">
        <v>150</v>
      </c>
      <c r="H52" s="82">
        <f>1968+1701+1128+1128+1140+558+3048+3048+3048</f>
        <v>16767</v>
      </c>
    </row>
    <row r="53" spans="1:9" ht="12.75" customHeight="1">
      <c r="A53" s="36">
        <v>45526</v>
      </c>
      <c r="B53" s="1" t="s">
        <v>151</v>
      </c>
      <c r="D53" s="72" t="s">
        <v>38</v>
      </c>
      <c r="E53" s="1">
        <v>22112</v>
      </c>
      <c r="F53" s="67" t="s">
        <v>152</v>
      </c>
      <c r="G53" s="72" t="s">
        <v>153</v>
      </c>
      <c r="H53" s="98">
        <v>8437.23</v>
      </c>
    </row>
    <row r="54" spans="1:9" ht="12.75" customHeight="1">
      <c r="A54" s="36">
        <v>45532</v>
      </c>
      <c r="B54" s="1" t="s">
        <v>154</v>
      </c>
      <c r="C54" s="1" t="s">
        <v>148</v>
      </c>
      <c r="D54" s="1" t="s">
        <v>7</v>
      </c>
      <c r="E54" s="1">
        <v>19316</v>
      </c>
      <c r="F54" s="67" t="s">
        <v>41</v>
      </c>
      <c r="G54" s="72">
        <v>4</v>
      </c>
      <c r="H54" s="99">
        <v>346010.25</v>
      </c>
    </row>
    <row r="55" spans="1:9" ht="12.75" customHeight="1">
      <c r="A55" s="36">
        <v>45532</v>
      </c>
      <c r="B55" s="1" t="s">
        <v>154</v>
      </c>
      <c r="C55" s="1" t="s">
        <v>155</v>
      </c>
      <c r="D55" s="1" t="s">
        <v>10</v>
      </c>
      <c r="E55" s="1">
        <v>21518</v>
      </c>
      <c r="F55" s="73" t="s">
        <v>157</v>
      </c>
      <c r="G55" s="72" t="s">
        <v>158</v>
      </c>
      <c r="H55" s="97">
        <v>1104.6400000000001</v>
      </c>
    </row>
    <row r="56" spans="1:9" ht="12.75" customHeight="1">
      <c r="A56" s="36">
        <v>45532</v>
      </c>
      <c r="B56" s="1" t="s">
        <v>154</v>
      </c>
      <c r="C56" s="1" t="s">
        <v>156</v>
      </c>
      <c r="D56" s="1" t="s">
        <v>10</v>
      </c>
      <c r="E56" s="1">
        <v>21518</v>
      </c>
      <c r="F56" s="73" t="s">
        <v>160</v>
      </c>
      <c r="G56" s="72" t="s">
        <v>161</v>
      </c>
      <c r="H56" s="97">
        <v>4057.5</v>
      </c>
    </row>
    <row r="57" spans="1:9" ht="12.75" customHeight="1">
      <c r="A57" s="36">
        <v>45532</v>
      </c>
      <c r="B57" s="1" t="s">
        <v>154</v>
      </c>
      <c r="C57" s="1" t="s">
        <v>159</v>
      </c>
      <c r="D57" s="1" t="s">
        <v>6</v>
      </c>
      <c r="E57" s="1">
        <v>23159</v>
      </c>
      <c r="F57" s="73" t="s">
        <v>31</v>
      </c>
      <c r="G57" s="68" t="s">
        <v>145</v>
      </c>
      <c r="H57" s="93">
        <v>7669.26</v>
      </c>
    </row>
    <row r="59" spans="1:9" ht="12.75" customHeight="1">
      <c r="A59" s="48"/>
      <c r="B59" s="57"/>
      <c r="C59" s="57"/>
      <c r="D59" s="50"/>
      <c r="E59" s="49"/>
      <c r="F59" s="43" t="s">
        <v>162</v>
      </c>
      <c r="G59" s="57"/>
      <c r="H59" s="51"/>
      <c r="I59" s="51"/>
    </row>
    <row r="60" spans="1:9" ht="12.75" customHeight="1">
      <c r="A60" s="36">
        <v>45540</v>
      </c>
      <c r="B60" s="72" t="s">
        <v>177</v>
      </c>
      <c r="C60" s="72" t="s">
        <v>178</v>
      </c>
      <c r="D60" s="72" t="s">
        <v>7</v>
      </c>
      <c r="E60" s="1">
        <v>22101</v>
      </c>
      <c r="F60" s="67" t="s">
        <v>41</v>
      </c>
      <c r="G60" s="72">
        <v>10</v>
      </c>
      <c r="H60" s="99">
        <v>45429.85</v>
      </c>
    </row>
    <row r="61" spans="1:9" ht="12.75" customHeight="1">
      <c r="A61" s="36">
        <v>45540</v>
      </c>
      <c r="B61" s="72" t="s">
        <v>177</v>
      </c>
      <c r="C61" s="72" t="s">
        <v>179</v>
      </c>
      <c r="D61" s="72" t="s">
        <v>7</v>
      </c>
      <c r="E61" s="1">
        <v>23102</v>
      </c>
      <c r="F61" s="67" t="s">
        <v>180</v>
      </c>
      <c r="G61" s="68">
        <v>46104</v>
      </c>
      <c r="H61" s="99">
        <v>204214.51</v>
      </c>
    </row>
    <row r="62" spans="1:9" ht="12.75" customHeight="1">
      <c r="A62" s="36">
        <v>45540</v>
      </c>
      <c r="B62" s="72" t="s">
        <v>177</v>
      </c>
      <c r="C62" s="72" t="s">
        <v>181</v>
      </c>
      <c r="D62" s="72" t="s">
        <v>10</v>
      </c>
      <c r="E62" s="1">
        <v>22114</v>
      </c>
      <c r="F62" s="67" t="s">
        <v>35</v>
      </c>
      <c r="G62" s="68" t="s">
        <v>182</v>
      </c>
      <c r="H62" s="77">
        <v>121230.9</v>
      </c>
    </row>
    <row r="63" spans="1:9" ht="12.75" customHeight="1">
      <c r="A63" s="36">
        <v>45540</v>
      </c>
      <c r="B63" s="72" t="s">
        <v>177</v>
      </c>
      <c r="C63" s="72" t="s">
        <v>183</v>
      </c>
      <c r="D63" s="1" t="s">
        <v>15</v>
      </c>
      <c r="E63" s="1">
        <v>23111</v>
      </c>
      <c r="F63" s="67" t="s">
        <v>184</v>
      </c>
      <c r="G63" s="72" t="s">
        <v>185</v>
      </c>
      <c r="H63" s="82">
        <v>89493</v>
      </c>
    </row>
    <row r="64" spans="1:9" ht="12.75" customHeight="1">
      <c r="A64" s="36">
        <v>45540</v>
      </c>
      <c r="B64" s="72" t="s">
        <v>177</v>
      </c>
      <c r="C64" s="72" t="s">
        <v>186</v>
      </c>
      <c r="D64" s="72" t="s">
        <v>7</v>
      </c>
      <c r="E64" s="1">
        <v>23102</v>
      </c>
      <c r="F64" s="67" t="s">
        <v>187</v>
      </c>
      <c r="G64" s="68" t="s">
        <v>188</v>
      </c>
      <c r="H64" s="99">
        <v>1552</v>
      </c>
    </row>
    <row r="65" spans="1:8" ht="12.75" customHeight="1">
      <c r="A65" s="36">
        <v>45540</v>
      </c>
      <c r="B65" s="72" t="s">
        <v>177</v>
      </c>
      <c r="C65" s="72" t="s">
        <v>189</v>
      </c>
      <c r="D65" s="72" t="s">
        <v>10</v>
      </c>
      <c r="E65" s="1">
        <v>22114</v>
      </c>
      <c r="F65" s="67" t="s">
        <v>49</v>
      </c>
      <c r="G65" s="68" t="s">
        <v>190</v>
      </c>
      <c r="H65" s="77">
        <v>2128030.89</v>
      </c>
    </row>
    <row r="66" spans="1:8" ht="12.75" customHeight="1">
      <c r="A66" s="36">
        <v>45545</v>
      </c>
      <c r="B66" s="1" t="s">
        <v>191</v>
      </c>
      <c r="D66" s="1" t="s">
        <v>38</v>
      </c>
      <c r="E66" s="1">
        <v>22112</v>
      </c>
      <c r="F66" s="67" t="s">
        <v>152</v>
      </c>
      <c r="G66" s="72" t="s">
        <v>192</v>
      </c>
      <c r="H66" s="98">
        <v>10307.73</v>
      </c>
    </row>
    <row r="67" spans="1:8" ht="12.75" customHeight="1">
      <c r="A67" s="36">
        <v>45545</v>
      </c>
      <c r="B67" s="1" t="s">
        <v>193</v>
      </c>
      <c r="D67" s="1" t="s">
        <v>15</v>
      </c>
      <c r="E67" s="1">
        <v>23111</v>
      </c>
      <c r="F67" s="67" t="s">
        <v>36</v>
      </c>
      <c r="G67" s="72" t="s">
        <v>194</v>
      </c>
      <c r="H67" s="99">
        <v>45568</v>
      </c>
    </row>
    <row r="68" spans="1:8" ht="12.75" customHeight="1">
      <c r="A68" s="36">
        <v>45548</v>
      </c>
      <c r="B68" s="1" t="s">
        <v>195</v>
      </c>
      <c r="C68" s="72" t="s">
        <v>196</v>
      </c>
      <c r="D68" s="1" t="s">
        <v>6</v>
      </c>
      <c r="E68" s="1">
        <v>23105</v>
      </c>
      <c r="F68" s="67" t="s">
        <v>44</v>
      </c>
      <c r="G68" s="75">
        <v>2000920400</v>
      </c>
      <c r="H68" s="42">
        <v>20896.2</v>
      </c>
    </row>
    <row r="69" spans="1:8" ht="12.75" customHeight="1">
      <c r="A69" s="36">
        <v>45548</v>
      </c>
      <c r="B69" s="1" t="s">
        <v>195</v>
      </c>
      <c r="C69" s="72" t="s">
        <v>197</v>
      </c>
      <c r="D69" s="1" t="s">
        <v>6</v>
      </c>
      <c r="E69" s="1">
        <v>24100</v>
      </c>
      <c r="F69" s="67" t="s">
        <v>49</v>
      </c>
      <c r="G69" s="68" t="s">
        <v>198</v>
      </c>
      <c r="H69" s="99">
        <v>4512718.9800000004</v>
      </c>
    </row>
    <row r="70" spans="1:8" ht="12.75" customHeight="1">
      <c r="A70" s="36">
        <v>45548</v>
      </c>
      <c r="B70" s="1" t="s">
        <v>195</v>
      </c>
      <c r="C70" s="72" t="s">
        <v>199</v>
      </c>
      <c r="D70" s="1" t="s">
        <v>15</v>
      </c>
      <c r="E70" s="1">
        <v>22108</v>
      </c>
      <c r="F70" s="67" t="s">
        <v>184</v>
      </c>
      <c r="G70" s="72" t="s">
        <v>200</v>
      </c>
      <c r="H70" s="99">
        <v>5165.84</v>
      </c>
    </row>
    <row r="71" spans="1:8" ht="12.75" customHeight="1">
      <c r="A71" s="36">
        <v>45548</v>
      </c>
      <c r="B71" s="1" t="s">
        <v>195</v>
      </c>
      <c r="C71" s="72" t="s">
        <v>201</v>
      </c>
      <c r="D71" s="1" t="s">
        <v>15</v>
      </c>
      <c r="E71" s="1">
        <v>23112</v>
      </c>
      <c r="F71" s="67" t="s">
        <v>130</v>
      </c>
      <c r="G71" s="72">
        <v>9</v>
      </c>
      <c r="H71" s="99">
        <v>971516.27</v>
      </c>
    </row>
    <row r="72" spans="1:8" ht="12.75" customHeight="1">
      <c r="A72" s="36">
        <v>45548</v>
      </c>
      <c r="B72" s="1" t="s">
        <v>195</v>
      </c>
      <c r="C72" s="72" t="s">
        <v>202</v>
      </c>
      <c r="D72" s="1" t="s">
        <v>15</v>
      </c>
      <c r="E72" s="1">
        <v>23111</v>
      </c>
      <c r="F72" s="67" t="s">
        <v>40</v>
      </c>
      <c r="G72" s="72" t="s">
        <v>203</v>
      </c>
      <c r="H72" s="99">
        <v>574008</v>
      </c>
    </row>
    <row r="73" spans="1:8" ht="12.75" customHeight="1">
      <c r="A73" s="36">
        <v>45555</v>
      </c>
      <c r="B73" s="72" t="s">
        <v>204</v>
      </c>
      <c r="C73" s="72" t="s">
        <v>205</v>
      </c>
      <c r="D73" s="1" t="s">
        <v>1</v>
      </c>
      <c r="E73" s="1">
        <v>23117</v>
      </c>
      <c r="F73" s="73" t="s">
        <v>49</v>
      </c>
      <c r="G73" s="3" t="s">
        <v>206</v>
      </c>
      <c r="H73" s="97">
        <v>884839.92</v>
      </c>
    </row>
    <row r="74" spans="1:8" ht="12.75" customHeight="1">
      <c r="A74" s="36">
        <v>45555</v>
      </c>
      <c r="B74" s="72" t="s">
        <v>204</v>
      </c>
      <c r="C74" s="72" t="s">
        <v>207</v>
      </c>
      <c r="D74" s="1" t="s">
        <v>7</v>
      </c>
      <c r="E74" s="1">
        <v>23102</v>
      </c>
      <c r="F74" s="67" t="s">
        <v>180</v>
      </c>
      <c r="G74" s="68">
        <v>46130</v>
      </c>
      <c r="H74" s="99">
        <v>232992.97</v>
      </c>
    </row>
    <row r="75" spans="1:8" ht="12.75" customHeight="1">
      <c r="A75" s="36">
        <v>45555</v>
      </c>
      <c r="B75" s="72" t="s">
        <v>204</v>
      </c>
      <c r="C75" s="72" t="s">
        <v>208</v>
      </c>
      <c r="D75" s="1" t="s">
        <v>7</v>
      </c>
      <c r="E75" s="1">
        <v>23102</v>
      </c>
      <c r="F75" s="67" t="s">
        <v>187</v>
      </c>
      <c r="G75" s="68" t="s">
        <v>209</v>
      </c>
      <c r="H75" s="99">
        <v>2735</v>
      </c>
    </row>
    <row r="76" spans="1:8" ht="12.75" customHeight="1">
      <c r="A76" s="36">
        <v>45555</v>
      </c>
      <c r="B76" s="72" t="s">
        <v>204</v>
      </c>
      <c r="C76" s="72" t="s">
        <v>210</v>
      </c>
      <c r="D76" s="1" t="s">
        <v>7</v>
      </c>
      <c r="E76" s="1">
        <v>23102</v>
      </c>
      <c r="F76" s="67" t="s">
        <v>187</v>
      </c>
      <c r="G76" s="68" t="s">
        <v>211</v>
      </c>
      <c r="H76" s="99">
        <v>1000</v>
      </c>
    </row>
    <row r="77" spans="1:8" ht="12.75" customHeight="1">
      <c r="A77" s="36">
        <v>45555</v>
      </c>
      <c r="B77" s="72" t="s">
        <v>204</v>
      </c>
      <c r="C77" s="72" t="s">
        <v>212</v>
      </c>
      <c r="D77" s="1" t="s">
        <v>7</v>
      </c>
      <c r="E77" s="1">
        <v>23102</v>
      </c>
      <c r="F77" s="67" t="s">
        <v>187</v>
      </c>
      <c r="G77" s="68" t="s">
        <v>213</v>
      </c>
      <c r="H77" s="99">
        <v>618.75</v>
      </c>
    </row>
    <row r="78" spans="1:8" ht="12.75" customHeight="1">
      <c r="A78" s="36">
        <v>45555</v>
      </c>
      <c r="B78" s="72" t="s">
        <v>204</v>
      </c>
      <c r="C78" s="72" t="s">
        <v>214</v>
      </c>
      <c r="D78" s="72" t="s">
        <v>6</v>
      </c>
      <c r="E78" s="1">
        <v>20300</v>
      </c>
      <c r="F78" s="67" t="s">
        <v>215</v>
      </c>
      <c r="G78" s="75">
        <v>18</v>
      </c>
      <c r="H78" s="102">
        <v>113193.87</v>
      </c>
    </row>
    <row r="79" spans="1:8" ht="12.75" customHeight="1">
      <c r="A79" s="36">
        <v>45555</v>
      </c>
      <c r="B79" s="72" t="s">
        <v>204</v>
      </c>
      <c r="C79" s="72" t="s">
        <v>216</v>
      </c>
      <c r="D79" s="72" t="s">
        <v>6</v>
      </c>
      <c r="E79" s="1">
        <v>20603</v>
      </c>
      <c r="F79" s="67" t="s">
        <v>217</v>
      </c>
      <c r="G79" s="74" t="s">
        <v>218</v>
      </c>
      <c r="H79" s="42">
        <v>4478.84</v>
      </c>
    </row>
    <row r="80" spans="1:8" ht="12.75" customHeight="1">
      <c r="A80" s="36">
        <v>45555</v>
      </c>
      <c r="B80" s="72" t="s">
        <v>204</v>
      </c>
      <c r="C80" s="72" t="s">
        <v>219</v>
      </c>
      <c r="D80" s="72" t="s">
        <v>6</v>
      </c>
      <c r="E80" s="1">
        <v>21512</v>
      </c>
      <c r="F80" s="73" t="s">
        <v>31</v>
      </c>
      <c r="G80" s="68" t="s">
        <v>220</v>
      </c>
      <c r="H80" s="97">
        <v>14639.85</v>
      </c>
    </row>
    <row r="81" spans="1:9" ht="12.75" customHeight="1">
      <c r="A81" s="36">
        <v>45555</v>
      </c>
      <c r="B81" s="72" t="s">
        <v>204</v>
      </c>
      <c r="C81" s="72" t="s">
        <v>221</v>
      </c>
      <c r="D81" s="72" t="s">
        <v>6</v>
      </c>
      <c r="E81" s="1">
        <v>21512</v>
      </c>
      <c r="F81" s="73" t="s">
        <v>42</v>
      </c>
      <c r="G81" s="68">
        <v>4</v>
      </c>
      <c r="H81" s="97">
        <v>77686.240000000005</v>
      </c>
    </row>
    <row r="82" spans="1:9" ht="12.75" customHeight="1">
      <c r="A82" s="36">
        <v>45555</v>
      </c>
      <c r="B82" s="72" t="s">
        <v>204</v>
      </c>
      <c r="C82" s="72" t="s">
        <v>222</v>
      </c>
      <c r="D82" s="72" t="s">
        <v>6</v>
      </c>
      <c r="E82" s="1">
        <v>23108</v>
      </c>
      <c r="F82" s="73" t="s">
        <v>43</v>
      </c>
      <c r="G82" s="72" t="s">
        <v>223</v>
      </c>
      <c r="H82" s="97">
        <v>78511.399999999994</v>
      </c>
    </row>
    <row r="83" spans="1:9" ht="12.75" customHeight="1">
      <c r="A83" s="36">
        <v>45555</v>
      </c>
      <c r="B83" s="72" t="s">
        <v>204</v>
      </c>
      <c r="C83" s="72" t="s">
        <v>224</v>
      </c>
      <c r="D83" s="72" t="s">
        <v>15</v>
      </c>
      <c r="E83" s="1">
        <v>20304</v>
      </c>
      <c r="F83" s="67" t="s">
        <v>106</v>
      </c>
      <c r="G83" s="72" t="s">
        <v>225</v>
      </c>
      <c r="H83" s="99">
        <v>632.75</v>
      </c>
    </row>
    <row r="84" spans="1:9" ht="12.75" customHeight="1">
      <c r="A84" s="36">
        <v>45560</v>
      </c>
      <c r="B84" s="1" t="s">
        <v>226</v>
      </c>
      <c r="C84" s="72" t="s">
        <v>227</v>
      </c>
      <c r="D84" s="1" t="s">
        <v>10</v>
      </c>
      <c r="E84" s="1">
        <v>21518</v>
      </c>
      <c r="F84" s="73" t="s">
        <v>34</v>
      </c>
      <c r="G84" s="72" t="s">
        <v>228</v>
      </c>
      <c r="H84" s="97">
        <v>61560.25</v>
      </c>
    </row>
    <row r="85" spans="1:9" ht="12.75" customHeight="1">
      <c r="A85" s="36">
        <v>45560</v>
      </c>
      <c r="B85" s="1" t="s">
        <v>226</v>
      </c>
      <c r="C85" s="72" t="s">
        <v>229</v>
      </c>
      <c r="D85" s="1" t="s">
        <v>10</v>
      </c>
      <c r="E85" s="1">
        <v>21518</v>
      </c>
      <c r="F85" s="73" t="s">
        <v>157</v>
      </c>
      <c r="G85" s="72" t="s">
        <v>230</v>
      </c>
      <c r="H85" s="97">
        <v>1656.96</v>
      </c>
    </row>
    <row r="86" spans="1:9" ht="12.75" customHeight="1">
      <c r="A86" s="36">
        <v>45560</v>
      </c>
      <c r="B86" s="1" t="s">
        <v>226</v>
      </c>
      <c r="C86" s="72" t="s">
        <v>231</v>
      </c>
      <c r="D86" s="1" t="s">
        <v>10</v>
      </c>
      <c r="E86" s="1">
        <v>22114</v>
      </c>
      <c r="F86" s="67" t="s">
        <v>35</v>
      </c>
      <c r="G86" s="68" t="s">
        <v>232</v>
      </c>
      <c r="H86" s="77">
        <v>96945.16</v>
      </c>
    </row>
    <row r="87" spans="1:9" ht="12.75" customHeight="1">
      <c r="A87" s="36">
        <v>45560</v>
      </c>
      <c r="B87" s="1" t="s">
        <v>226</v>
      </c>
      <c r="C87" s="72" t="s">
        <v>233</v>
      </c>
      <c r="D87" s="1" t="s">
        <v>6</v>
      </c>
      <c r="E87" s="1">
        <v>21512</v>
      </c>
      <c r="F87" s="73" t="s">
        <v>31</v>
      </c>
      <c r="G87" s="68" t="s">
        <v>234</v>
      </c>
      <c r="H87" s="97">
        <v>1023.13</v>
      </c>
    </row>
    <row r="88" spans="1:9" ht="12.75" customHeight="1">
      <c r="A88" s="36">
        <v>45560</v>
      </c>
      <c r="B88" s="1" t="s">
        <v>226</v>
      </c>
      <c r="C88" s="72" t="s">
        <v>235</v>
      </c>
      <c r="D88" s="1" t="s">
        <v>26</v>
      </c>
      <c r="E88" s="1">
        <v>21519</v>
      </c>
      <c r="F88" s="67" t="s">
        <v>236</v>
      </c>
      <c r="G88" s="68">
        <v>122337994</v>
      </c>
      <c r="H88" s="102">
        <v>6122.75</v>
      </c>
    </row>
    <row r="89" spans="1:9" ht="12.75" customHeight="1">
      <c r="A89" s="36">
        <v>45560</v>
      </c>
      <c r="B89" s="1" t="s">
        <v>226</v>
      </c>
      <c r="C89" s="72" t="s">
        <v>237</v>
      </c>
      <c r="D89" s="1" t="s">
        <v>26</v>
      </c>
      <c r="E89" s="1">
        <v>21519</v>
      </c>
      <c r="F89" s="67" t="s">
        <v>236</v>
      </c>
      <c r="G89" s="103">
        <v>122348963</v>
      </c>
      <c r="H89" s="102">
        <v>1168.4100000000001</v>
      </c>
    </row>
    <row r="90" spans="1:9" ht="12.75" customHeight="1">
      <c r="A90" s="36">
        <v>45560</v>
      </c>
      <c r="B90" s="1" t="s">
        <v>226</v>
      </c>
      <c r="C90" s="72" t="s">
        <v>238</v>
      </c>
      <c r="D90" s="1" t="s">
        <v>15</v>
      </c>
      <c r="E90" s="1">
        <v>23112</v>
      </c>
      <c r="F90" s="67" t="s">
        <v>130</v>
      </c>
      <c r="G90" s="72">
        <v>10</v>
      </c>
      <c r="H90" s="99">
        <v>563482.44999999995</v>
      </c>
    </row>
    <row r="91" spans="1:9" ht="12.75" customHeight="1">
      <c r="A91" s="36">
        <v>45560</v>
      </c>
      <c r="B91" s="1" t="s">
        <v>226</v>
      </c>
      <c r="C91" s="72" t="s">
        <v>239</v>
      </c>
      <c r="D91" s="1" t="s">
        <v>15</v>
      </c>
      <c r="E91" s="1">
        <v>23112</v>
      </c>
      <c r="F91" s="67" t="s">
        <v>187</v>
      </c>
      <c r="G91" s="72" t="s">
        <v>240</v>
      </c>
      <c r="H91" s="99">
        <v>3120</v>
      </c>
    </row>
    <row r="93" spans="1:9" ht="12.75" customHeight="1">
      <c r="A93" s="48"/>
      <c r="B93" s="57"/>
      <c r="C93" s="57"/>
      <c r="D93" s="50"/>
      <c r="E93" s="49"/>
      <c r="F93" s="43" t="s">
        <v>345</v>
      </c>
      <c r="G93" s="57"/>
      <c r="H93" s="51"/>
      <c r="I93" s="51"/>
    </row>
    <row r="94" spans="1:9" ht="12.75" customHeight="1">
      <c r="A94" s="36">
        <v>45567</v>
      </c>
      <c r="B94" s="1" t="s">
        <v>249</v>
      </c>
      <c r="C94" s="73" t="s">
        <v>250</v>
      </c>
      <c r="D94" s="1" t="s">
        <v>15</v>
      </c>
      <c r="E94" s="1">
        <v>23112</v>
      </c>
      <c r="F94" s="67" t="s">
        <v>251</v>
      </c>
      <c r="G94" s="72">
        <v>428324</v>
      </c>
      <c r="H94" s="99">
        <v>2189.13</v>
      </c>
    </row>
    <row r="95" spans="1:9" ht="12.75" customHeight="1">
      <c r="A95" s="36">
        <v>45567</v>
      </c>
      <c r="B95" s="1" t="s">
        <v>249</v>
      </c>
      <c r="C95" s="73" t="s">
        <v>252</v>
      </c>
      <c r="D95" s="1" t="s">
        <v>15</v>
      </c>
      <c r="E95" s="1">
        <v>23112</v>
      </c>
      <c r="F95" s="67" t="s">
        <v>251</v>
      </c>
      <c r="G95" s="72">
        <v>434287</v>
      </c>
      <c r="H95" s="99">
        <v>1094.56</v>
      </c>
    </row>
    <row r="96" spans="1:9" ht="12.75" customHeight="1">
      <c r="A96" s="36">
        <v>45567</v>
      </c>
      <c r="B96" s="1" t="s">
        <v>249</v>
      </c>
      <c r="C96" s="73" t="s">
        <v>253</v>
      </c>
      <c r="D96" s="1" t="s">
        <v>15</v>
      </c>
      <c r="E96" s="1">
        <v>23112</v>
      </c>
      <c r="F96" s="67" t="s">
        <v>251</v>
      </c>
      <c r="G96" s="72">
        <v>442637</v>
      </c>
      <c r="H96" s="99">
        <v>2189.14</v>
      </c>
    </row>
    <row r="97" spans="1:8" ht="12.75" customHeight="1">
      <c r="A97" s="36">
        <v>45568</v>
      </c>
      <c r="B97" s="1" t="s">
        <v>249</v>
      </c>
      <c r="C97" s="73" t="s">
        <v>254</v>
      </c>
      <c r="D97" s="1" t="s">
        <v>15</v>
      </c>
      <c r="E97" s="1">
        <v>19310</v>
      </c>
      <c r="F97" s="67" t="s">
        <v>255</v>
      </c>
      <c r="G97" s="68">
        <v>2303439</v>
      </c>
      <c r="H97" s="102">
        <v>3821.25</v>
      </c>
    </row>
    <row r="98" spans="1:8" ht="12.75" customHeight="1">
      <c r="A98" s="36">
        <v>45568</v>
      </c>
      <c r="B98" s="1" t="s">
        <v>249</v>
      </c>
      <c r="C98" s="73" t="s">
        <v>256</v>
      </c>
      <c r="D98" s="72" t="s">
        <v>15</v>
      </c>
      <c r="E98" s="1">
        <v>23111</v>
      </c>
      <c r="F98" s="67" t="s">
        <v>40</v>
      </c>
      <c r="G98" s="72" t="s">
        <v>257</v>
      </c>
      <c r="H98" s="99">
        <v>1165404</v>
      </c>
    </row>
    <row r="99" spans="1:8" ht="12.75" customHeight="1">
      <c r="A99" s="36">
        <v>45568</v>
      </c>
      <c r="B99" s="1" t="s">
        <v>249</v>
      </c>
      <c r="C99" s="73" t="s">
        <v>258</v>
      </c>
      <c r="D99" s="72" t="s">
        <v>20</v>
      </c>
      <c r="E99" s="1">
        <v>21516</v>
      </c>
      <c r="F99" s="73" t="s">
        <v>29</v>
      </c>
      <c r="G99" s="68" t="s">
        <v>259</v>
      </c>
      <c r="H99" s="82">
        <v>500220.75</v>
      </c>
    </row>
    <row r="100" spans="1:8" ht="12.75" customHeight="1">
      <c r="A100" s="81">
        <v>45575</v>
      </c>
      <c r="B100" s="79" t="s">
        <v>260</v>
      </c>
      <c r="C100" s="73" t="s">
        <v>261</v>
      </c>
      <c r="D100" s="1" t="s">
        <v>13</v>
      </c>
      <c r="E100" s="1">
        <v>23109</v>
      </c>
      <c r="F100" s="67" t="s">
        <v>262</v>
      </c>
      <c r="G100" s="106" t="s">
        <v>263</v>
      </c>
      <c r="H100" s="77">
        <v>90810.6</v>
      </c>
    </row>
    <row r="101" spans="1:8" ht="12.75" customHeight="1">
      <c r="A101" s="81">
        <v>45575</v>
      </c>
      <c r="B101" s="79" t="s">
        <v>260</v>
      </c>
      <c r="C101" s="73" t="s">
        <v>264</v>
      </c>
      <c r="D101" s="1" t="s">
        <v>13</v>
      </c>
      <c r="E101" s="1">
        <v>23109</v>
      </c>
      <c r="F101" s="67" t="s">
        <v>262</v>
      </c>
      <c r="G101" s="106" t="s">
        <v>265</v>
      </c>
      <c r="H101" s="77">
        <v>18208.080000000002</v>
      </c>
    </row>
    <row r="102" spans="1:8" ht="12.75" customHeight="1">
      <c r="A102" s="36">
        <v>45579</v>
      </c>
      <c r="B102" s="1" t="s">
        <v>266</v>
      </c>
      <c r="D102" s="1" t="s">
        <v>13</v>
      </c>
      <c r="E102" s="1">
        <v>23109</v>
      </c>
      <c r="F102" s="67" t="s">
        <v>267</v>
      </c>
      <c r="G102" s="68" t="s">
        <v>268</v>
      </c>
      <c r="H102" s="99">
        <v>2144511.2000000002</v>
      </c>
    </row>
    <row r="103" spans="1:8" ht="12.75" customHeight="1">
      <c r="A103" s="36">
        <v>45579</v>
      </c>
      <c r="B103" s="1" t="s">
        <v>269</v>
      </c>
      <c r="D103" s="1" t="s">
        <v>6</v>
      </c>
      <c r="E103" s="1">
        <v>24110</v>
      </c>
      <c r="F103" s="67" t="s">
        <v>267</v>
      </c>
      <c r="G103" s="68" t="s">
        <v>268</v>
      </c>
      <c r="H103" s="99">
        <v>5836096.4199999999</v>
      </c>
    </row>
    <row r="104" spans="1:8" ht="12.75" customHeight="1">
      <c r="A104" s="36">
        <v>45579</v>
      </c>
      <c r="B104" s="1" t="s">
        <v>270</v>
      </c>
      <c r="D104" s="1" t="s">
        <v>6</v>
      </c>
      <c r="E104" s="1">
        <v>20300</v>
      </c>
      <c r="F104" s="67" t="s">
        <v>267</v>
      </c>
      <c r="G104" s="68" t="s">
        <v>268</v>
      </c>
      <c r="H104" s="99">
        <f>141514.8+149177.98</f>
        <v>290692.78000000003</v>
      </c>
    </row>
    <row r="105" spans="1:8" ht="12.75" customHeight="1">
      <c r="A105" s="36">
        <v>45586</v>
      </c>
      <c r="B105" s="79" t="s">
        <v>271</v>
      </c>
      <c r="C105" t="s">
        <v>272</v>
      </c>
      <c r="D105" s="1" t="s">
        <v>6</v>
      </c>
      <c r="E105" s="1">
        <v>24110</v>
      </c>
      <c r="F105" s="67" t="s">
        <v>49</v>
      </c>
      <c r="G105" s="68" t="s">
        <v>273</v>
      </c>
      <c r="H105" s="99">
        <v>8393480.6699999999</v>
      </c>
    </row>
    <row r="106" spans="1:8" ht="12.75" customHeight="1">
      <c r="A106" s="36">
        <v>45586</v>
      </c>
      <c r="B106" s="79" t="s">
        <v>271</v>
      </c>
      <c r="C106" t="s">
        <v>274</v>
      </c>
      <c r="D106" s="1" t="s">
        <v>13</v>
      </c>
      <c r="E106" s="1">
        <v>22107</v>
      </c>
      <c r="F106" s="67" t="s">
        <v>49</v>
      </c>
      <c r="G106" s="68" t="s">
        <v>275</v>
      </c>
      <c r="H106" s="99">
        <v>415000</v>
      </c>
    </row>
    <row r="107" spans="1:8" ht="12.75" customHeight="1">
      <c r="A107" s="36">
        <v>45586</v>
      </c>
      <c r="B107" s="79" t="s">
        <v>271</v>
      </c>
      <c r="C107" t="s">
        <v>276</v>
      </c>
      <c r="D107" s="1" t="s">
        <v>13</v>
      </c>
      <c r="E107" s="1">
        <v>23109</v>
      </c>
      <c r="F107" s="67" t="s">
        <v>49</v>
      </c>
      <c r="G107" t="s">
        <v>275</v>
      </c>
      <c r="H107" s="99">
        <v>1528320.75</v>
      </c>
    </row>
    <row r="108" spans="1:8" ht="12.75" customHeight="1">
      <c r="A108" s="36">
        <v>45586</v>
      </c>
      <c r="B108" s="79" t="s">
        <v>271</v>
      </c>
      <c r="C108" t="s">
        <v>277</v>
      </c>
      <c r="D108" s="1" t="s">
        <v>13</v>
      </c>
      <c r="E108" s="1">
        <v>20303</v>
      </c>
      <c r="F108" s="67" t="s">
        <v>49</v>
      </c>
      <c r="G108" s="68" t="s">
        <v>275</v>
      </c>
      <c r="H108" s="99">
        <v>150000</v>
      </c>
    </row>
    <row r="109" spans="1:8" ht="12.75" customHeight="1">
      <c r="A109" s="36">
        <v>45586</v>
      </c>
      <c r="B109" s="79" t="s">
        <v>271</v>
      </c>
      <c r="C109" t="s">
        <v>278</v>
      </c>
      <c r="D109" s="1" t="s">
        <v>1</v>
      </c>
      <c r="E109" s="1">
        <v>24120</v>
      </c>
      <c r="F109" s="73" t="s">
        <v>49</v>
      </c>
      <c r="G109" s="1" t="s">
        <v>279</v>
      </c>
      <c r="H109" s="99">
        <v>564740.16</v>
      </c>
    </row>
    <row r="110" spans="1:8" ht="12.75" customHeight="1">
      <c r="A110" s="36">
        <v>45586</v>
      </c>
      <c r="B110" s="79" t="s">
        <v>271</v>
      </c>
      <c r="C110" t="s">
        <v>280</v>
      </c>
      <c r="D110" s="1" t="s">
        <v>6</v>
      </c>
      <c r="E110" s="1">
        <v>19316</v>
      </c>
      <c r="F110" s="67" t="s">
        <v>281</v>
      </c>
      <c r="G110" s="1">
        <v>13444</v>
      </c>
      <c r="H110" s="99">
        <v>58398.75</v>
      </c>
    </row>
    <row r="111" spans="1:8" ht="12.75" customHeight="1">
      <c r="A111" s="36">
        <v>45586</v>
      </c>
      <c r="B111" s="79" t="s">
        <v>271</v>
      </c>
      <c r="C111" t="s">
        <v>282</v>
      </c>
      <c r="D111" s="1" t="s">
        <v>9</v>
      </c>
      <c r="E111" s="3">
        <v>22109</v>
      </c>
      <c r="F111" t="s">
        <v>283</v>
      </c>
      <c r="G111" t="s">
        <v>284</v>
      </c>
      <c r="H111" s="52">
        <v>238153.46</v>
      </c>
    </row>
    <row r="112" spans="1:8" ht="12.75" customHeight="1">
      <c r="A112" s="36">
        <v>45586</v>
      </c>
      <c r="B112" s="79" t="s">
        <v>271</v>
      </c>
      <c r="C112" t="s">
        <v>285</v>
      </c>
      <c r="D112" s="1" t="s">
        <v>6</v>
      </c>
      <c r="E112" s="1">
        <v>20603</v>
      </c>
      <c r="F112" s="67" t="s">
        <v>286</v>
      </c>
      <c r="G112" s="107" t="s">
        <v>287</v>
      </c>
      <c r="H112" s="42">
        <v>12716</v>
      </c>
    </row>
    <row r="113" spans="1:8" ht="12.75" customHeight="1">
      <c r="A113" s="36">
        <v>45586</v>
      </c>
      <c r="B113" s="79" t="s">
        <v>271</v>
      </c>
      <c r="C113" t="s">
        <v>288</v>
      </c>
      <c r="D113" s="1" t="s">
        <v>6</v>
      </c>
      <c r="E113" s="1">
        <v>23108</v>
      </c>
      <c r="F113" s="73" t="s">
        <v>31</v>
      </c>
      <c r="G113" s="3" t="s">
        <v>289</v>
      </c>
      <c r="H113" s="97">
        <v>14128.31</v>
      </c>
    </row>
    <row r="114" spans="1:8" ht="12.75" customHeight="1">
      <c r="A114" s="36">
        <v>45586</v>
      </c>
      <c r="B114" s="79" t="s">
        <v>271</v>
      </c>
      <c r="C114" t="s">
        <v>290</v>
      </c>
      <c r="D114" s="1" t="s">
        <v>26</v>
      </c>
      <c r="E114" s="1">
        <v>18248</v>
      </c>
      <c r="F114" t="s">
        <v>291</v>
      </c>
      <c r="G114" s="1" t="s">
        <v>292</v>
      </c>
      <c r="H114" s="99">
        <v>50862</v>
      </c>
    </row>
    <row r="115" spans="1:8" ht="12.75" customHeight="1">
      <c r="A115" s="36">
        <v>45586</v>
      </c>
      <c r="B115" s="79" t="s">
        <v>271</v>
      </c>
      <c r="C115" t="s">
        <v>293</v>
      </c>
      <c r="D115" s="1" t="s">
        <v>13</v>
      </c>
      <c r="E115" s="1">
        <v>23109</v>
      </c>
      <c r="F115" t="s">
        <v>294</v>
      </c>
      <c r="G115" t="s">
        <v>295</v>
      </c>
      <c r="H115" s="99">
        <v>15769.6</v>
      </c>
    </row>
    <row r="116" spans="1:8" ht="12.75" customHeight="1">
      <c r="A116" s="36">
        <v>45586</v>
      </c>
      <c r="B116" s="79" t="s">
        <v>271</v>
      </c>
      <c r="C116" t="s">
        <v>296</v>
      </c>
      <c r="D116" s="1" t="s">
        <v>6</v>
      </c>
      <c r="E116" s="1">
        <v>23105</v>
      </c>
      <c r="F116" s="67" t="s">
        <v>44</v>
      </c>
      <c r="G116" s="1">
        <v>2000931121</v>
      </c>
      <c r="H116" s="42">
        <v>23575.200000000001</v>
      </c>
    </row>
    <row r="117" spans="1:8" ht="12.75" customHeight="1">
      <c r="A117" s="36">
        <v>45586</v>
      </c>
      <c r="B117" s="79" t="s">
        <v>271</v>
      </c>
      <c r="C117" t="s">
        <v>297</v>
      </c>
      <c r="D117" s="1" t="s">
        <v>10</v>
      </c>
      <c r="E117" s="1">
        <v>21518</v>
      </c>
      <c r="F117" s="73" t="s">
        <v>34</v>
      </c>
      <c r="G117" s="1" t="s">
        <v>298</v>
      </c>
      <c r="H117" s="97">
        <v>81312.22</v>
      </c>
    </row>
    <row r="118" spans="1:8" ht="12.75" customHeight="1">
      <c r="A118" s="36">
        <v>45586</v>
      </c>
      <c r="B118" s="79" t="s">
        <v>271</v>
      </c>
      <c r="C118" t="s">
        <v>299</v>
      </c>
      <c r="D118" s="1" t="s">
        <v>7</v>
      </c>
      <c r="E118" s="1">
        <v>23102</v>
      </c>
      <c r="F118" s="67" t="s">
        <v>187</v>
      </c>
      <c r="G118" t="s">
        <v>300</v>
      </c>
      <c r="H118" s="8">
        <v>2860</v>
      </c>
    </row>
    <row r="119" spans="1:8" ht="12.75" customHeight="1">
      <c r="A119" s="36">
        <v>45586</v>
      </c>
      <c r="B119" s="79" t="s">
        <v>271</v>
      </c>
      <c r="C119" t="s">
        <v>301</v>
      </c>
      <c r="D119" s="1" t="s">
        <v>7</v>
      </c>
      <c r="E119" s="1">
        <v>23102</v>
      </c>
      <c r="F119" s="67" t="s">
        <v>180</v>
      </c>
      <c r="G119" s="1">
        <v>46185</v>
      </c>
      <c r="H119" s="8">
        <v>229839.25</v>
      </c>
    </row>
    <row r="120" spans="1:8" ht="12.75" customHeight="1">
      <c r="A120" s="36">
        <v>45586</v>
      </c>
      <c r="B120" s="79" t="s">
        <v>271</v>
      </c>
      <c r="C120" t="s">
        <v>302</v>
      </c>
      <c r="D120" s="1" t="s">
        <v>6</v>
      </c>
      <c r="E120" s="1">
        <v>23106</v>
      </c>
      <c r="F120" s="67" t="s">
        <v>44</v>
      </c>
      <c r="G120" s="1">
        <v>2000942367</v>
      </c>
      <c r="H120" s="108">
        <v>21432</v>
      </c>
    </row>
    <row r="121" spans="1:8" ht="12.75" customHeight="1">
      <c r="A121" s="36">
        <v>45586</v>
      </c>
      <c r="B121" s="79" t="s">
        <v>271</v>
      </c>
      <c r="C121" t="s">
        <v>303</v>
      </c>
      <c r="D121" s="1" t="s">
        <v>6</v>
      </c>
      <c r="E121" s="3">
        <v>21512</v>
      </c>
      <c r="F121" s="73" t="s">
        <v>31</v>
      </c>
      <c r="G121" s="3" t="s">
        <v>304</v>
      </c>
      <c r="H121" s="10">
        <v>511.56</v>
      </c>
    </row>
    <row r="122" spans="1:8" ht="12.75" customHeight="1">
      <c r="A122" s="36">
        <v>45586</v>
      </c>
      <c r="B122" s="79" t="s">
        <v>271</v>
      </c>
      <c r="C122" t="s">
        <v>305</v>
      </c>
      <c r="D122" s="1" t="s">
        <v>6</v>
      </c>
      <c r="E122" s="1">
        <v>23108</v>
      </c>
      <c r="F122" s="73" t="s">
        <v>43</v>
      </c>
      <c r="G122" s="3" t="s">
        <v>306</v>
      </c>
      <c r="H122" s="97">
        <v>148691.44</v>
      </c>
    </row>
    <row r="123" spans="1:8" ht="12.75" customHeight="1">
      <c r="A123" s="36">
        <v>45586</v>
      </c>
      <c r="B123" s="79" t="s">
        <v>271</v>
      </c>
      <c r="C123" t="s">
        <v>307</v>
      </c>
      <c r="D123" s="1" t="s">
        <v>6</v>
      </c>
      <c r="E123" s="1">
        <v>23108</v>
      </c>
      <c r="F123" s="73" t="s">
        <v>43</v>
      </c>
      <c r="G123" s="3" t="s">
        <v>308</v>
      </c>
      <c r="H123" s="97">
        <v>567453.06000000006</v>
      </c>
    </row>
    <row r="124" spans="1:8" ht="12.75" customHeight="1">
      <c r="A124" s="36">
        <v>45586</v>
      </c>
      <c r="B124" s="79" t="s">
        <v>271</v>
      </c>
      <c r="C124" t="s">
        <v>309</v>
      </c>
      <c r="D124" s="72" t="s">
        <v>9</v>
      </c>
      <c r="E124" s="1">
        <v>22110</v>
      </c>
      <c r="F124" t="s">
        <v>310</v>
      </c>
      <c r="G124" s="107">
        <v>1124841</v>
      </c>
      <c r="H124" s="52">
        <v>471153.45</v>
      </c>
    </row>
    <row r="125" spans="1:8" ht="12.75" customHeight="1">
      <c r="A125" s="36">
        <v>45586</v>
      </c>
      <c r="B125" s="79" t="s">
        <v>271</v>
      </c>
      <c r="C125" t="s">
        <v>311</v>
      </c>
      <c r="D125" s="72" t="s">
        <v>9</v>
      </c>
      <c r="E125" s="1">
        <v>22110</v>
      </c>
      <c r="F125" t="s">
        <v>310</v>
      </c>
      <c r="G125">
        <v>2124841</v>
      </c>
      <c r="H125" s="52">
        <v>312316.3</v>
      </c>
    </row>
    <row r="126" spans="1:8" ht="12.75" customHeight="1">
      <c r="A126" s="36">
        <v>45586</v>
      </c>
      <c r="B126" s="1" t="s">
        <v>312</v>
      </c>
      <c r="D126" s="1" t="s">
        <v>15</v>
      </c>
      <c r="E126" s="1">
        <v>23111</v>
      </c>
      <c r="F126" s="67" t="s">
        <v>36</v>
      </c>
      <c r="G126" s="72" t="s">
        <v>313</v>
      </c>
      <c r="H126" s="99">
        <v>3775</v>
      </c>
    </row>
    <row r="127" spans="1:8" ht="12.75" customHeight="1">
      <c r="A127" s="36">
        <v>45594</v>
      </c>
      <c r="B127" s="1" t="s">
        <v>314</v>
      </c>
      <c r="C127" t="s">
        <v>315</v>
      </c>
      <c r="D127" s="1" t="s">
        <v>13</v>
      </c>
      <c r="E127" s="1">
        <v>23109</v>
      </c>
      <c r="F127" s="67" t="s">
        <v>49</v>
      </c>
      <c r="G127" s="68" t="s">
        <v>316</v>
      </c>
      <c r="H127" s="99">
        <v>1415173</v>
      </c>
    </row>
    <row r="128" spans="1:8" ht="12.75" customHeight="1">
      <c r="A128" s="36">
        <v>45594</v>
      </c>
      <c r="B128" s="1" t="s">
        <v>314</v>
      </c>
      <c r="C128" t="s">
        <v>317</v>
      </c>
      <c r="D128" s="1" t="s">
        <v>13</v>
      </c>
      <c r="E128" s="1">
        <v>23109</v>
      </c>
      <c r="F128" s="67" t="s">
        <v>49</v>
      </c>
      <c r="G128" s="68" t="s">
        <v>318</v>
      </c>
      <c r="H128" s="99">
        <v>2234607</v>
      </c>
    </row>
    <row r="129" spans="1:8" ht="12.75" customHeight="1">
      <c r="A129" s="36">
        <v>45594</v>
      </c>
      <c r="B129" s="1" t="s">
        <v>314</v>
      </c>
      <c r="C129" t="s">
        <v>319</v>
      </c>
      <c r="D129" s="1" t="s">
        <v>13</v>
      </c>
      <c r="E129" s="1">
        <v>23109</v>
      </c>
      <c r="F129" s="67" t="s">
        <v>294</v>
      </c>
      <c r="G129" s="72" t="s">
        <v>320</v>
      </c>
      <c r="H129" s="99">
        <v>12902.4</v>
      </c>
    </row>
    <row r="130" spans="1:8" ht="12.75" customHeight="1">
      <c r="A130" s="36">
        <v>45594</v>
      </c>
      <c r="B130" s="1" t="s">
        <v>314</v>
      </c>
      <c r="C130" t="s">
        <v>321</v>
      </c>
      <c r="D130" s="1" t="s">
        <v>1</v>
      </c>
      <c r="E130" s="1">
        <v>24120</v>
      </c>
      <c r="F130" s="67" t="s">
        <v>49</v>
      </c>
      <c r="G130" s="68" t="s">
        <v>322</v>
      </c>
      <c r="H130" s="99">
        <v>1084004.5</v>
      </c>
    </row>
    <row r="131" spans="1:8" ht="12.75" customHeight="1">
      <c r="A131" s="36">
        <v>45594</v>
      </c>
      <c r="B131" s="1" t="s">
        <v>314</v>
      </c>
      <c r="C131" t="s">
        <v>323</v>
      </c>
      <c r="D131" s="1" t="s">
        <v>6</v>
      </c>
      <c r="E131" s="1">
        <v>20300</v>
      </c>
      <c r="F131" s="67" t="s">
        <v>215</v>
      </c>
      <c r="G131" s="72">
        <v>19</v>
      </c>
      <c r="H131" s="99">
        <v>435022</v>
      </c>
    </row>
    <row r="132" spans="1:8" ht="12.75" customHeight="1">
      <c r="A132" s="36">
        <v>45594</v>
      </c>
      <c r="B132" s="1" t="s">
        <v>314</v>
      </c>
      <c r="C132" t="s">
        <v>324</v>
      </c>
      <c r="D132" s="1" t="s">
        <v>6</v>
      </c>
      <c r="E132" s="1">
        <v>20300</v>
      </c>
      <c r="F132" s="67" t="s">
        <v>215</v>
      </c>
      <c r="G132" s="72">
        <v>20</v>
      </c>
      <c r="H132" s="99">
        <v>240779.25</v>
      </c>
    </row>
    <row r="133" spans="1:8" ht="12.75" customHeight="1">
      <c r="A133" s="36">
        <v>45594</v>
      </c>
      <c r="B133" s="1" t="s">
        <v>314</v>
      </c>
      <c r="C133" t="s">
        <v>325</v>
      </c>
      <c r="D133" s="1" t="s">
        <v>6</v>
      </c>
      <c r="E133" s="1">
        <v>20300</v>
      </c>
      <c r="F133" s="67" t="s">
        <v>215</v>
      </c>
      <c r="G133" s="72">
        <v>22</v>
      </c>
      <c r="H133" s="99">
        <v>199379.52</v>
      </c>
    </row>
    <row r="134" spans="1:8" ht="12.75" customHeight="1">
      <c r="A134" s="36">
        <v>45594</v>
      </c>
      <c r="B134" s="1" t="s">
        <v>314</v>
      </c>
      <c r="C134" t="s">
        <v>326</v>
      </c>
      <c r="D134" s="1" t="s">
        <v>6</v>
      </c>
      <c r="E134" s="1">
        <v>21512</v>
      </c>
      <c r="F134" s="67" t="s">
        <v>31</v>
      </c>
      <c r="G134" s="68" t="s">
        <v>327</v>
      </c>
      <c r="H134" s="99">
        <v>17878.400000000001</v>
      </c>
    </row>
    <row r="135" spans="1:8" ht="12.75" customHeight="1">
      <c r="A135" s="36">
        <v>45594</v>
      </c>
      <c r="B135" s="1" t="s">
        <v>314</v>
      </c>
      <c r="C135" t="s">
        <v>328</v>
      </c>
      <c r="D135" s="1" t="s">
        <v>6</v>
      </c>
      <c r="E135" s="1">
        <v>22106</v>
      </c>
      <c r="F135" s="67" t="s">
        <v>329</v>
      </c>
      <c r="G135" s="72" t="s">
        <v>330</v>
      </c>
      <c r="H135" s="99">
        <v>75513.100000000006</v>
      </c>
    </row>
    <row r="136" spans="1:8" ht="12.75" customHeight="1">
      <c r="A136" s="36">
        <v>45594</v>
      </c>
      <c r="B136" s="1" t="s">
        <v>314</v>
      </c>
      <c r="C136" t="s">
        <v>331</v>
      </c>
      <c r="D136" s="1" t="s">
        <v>6</v>
      </c>
      <c r="E136" s="1">
        <v>22106</v>
      </c>
      <c r="F136" s="67" t="s">
        <v>329</v>
      </c>
      <c r="G136" s="72" t="s">
        <v>332</v>
      </c>
      <c r="H136" s="99">
        <v>2052</v>
      </c>
    </row>
    <row r="137" spans="1:8" ht="12.75" customHeight="1">
      <c r="A137" s="36">
        <v>45594</v>
      </c>
      <c r="B137" s="1" t="s">
        <v>314</v>
      </c>
      <c r="C137" t="s">
        <v>333</v>
      </c>
      <c r="D137" s="1" t="s">
        <v>6</v>
      </c>
      <c r="E137" s="1">
        <v>23105</v>
      </c>
      <c r="F137" s="67" t="s">
        <v>251</v>
      </c>
      <c r="G137" s="72">
        <v>430215</v>
      </c>
      <c r="H137" s="99">
        <v>13365</v>
      </c>
    </row>
    <row r="138" spans="1:8" ht="12.75" customHeight="1">
      <c r="A138" s="36">
        <v>45594</v>
      </c>
      <c r="B138" s="1" t="s">
        <v>314</v>
      </c>
      <c r="C138" t="s">
        <v>334</v>
      </c>
      <c r="D138" s="1" t="s">
        <v>6</v>
      </c>
      <c r="E138" s="1">
        <v>23105</v>
      </c>
      <c r="F138" s="67" t="s">
        <v>251</v>
      </c>
      <c r="G138" s="72">
        <v>434384</v>
      </c>
      <c r="H138" s="99">
        <v>4873</v>
      </c>
    </row>
    <row r="139" spans="1:8" ht="12.75" customHeight="1">
      <c r="A139" s="36">
        <v>45594</v>
      </c>
      <c r="B139" s="1" t="s">
        <v>314</v>
      </c>
      <c r="C139" t="s">
        <v>335</v>
      </c>
      <c r="D139" s="1" t="s">
        <v>6</v>
      </c>
      <c r="E139" s="1">
        <v>23105</v>
      </c>
      <c r="F139" s="67" t="s">
        <v>251</v>
      </c>
      <c r="G139" s="72">
        <v>444205</v>
      </c>
      <c r="H139" s="99">
        <v>2388.8000000000002</v>
      </c>
    </row>
    <row r="140" spans="1:8" ht="12.75" customHeight="1">
      <c r="A140" s="36">
        <v>45594</v>
      </c>
      <c r="B140" s="1" t="s">
        <v>314</v>
      </c>
      <c r="C140" t="s">
        <v>336</v>
      </c>
      <c r="D140" s="1" t="s">
        <v>6</v>
      </c>
      <c r="E140" s="1">
        <v>24110</v>
      </c>
      <c r="F140" s="67" t="s">
        <v>49</v>
      </c>
      <c r="G140" s="68" t="s">
        <v>337</v>
      </c>
      <c r="H140" s="99">
        <v>15879555.75</v>
      </c>
    </row>
    <row r="141" spans="1:8" ht="12.75" customHeight="1">
      <c r="A141" s="36">
        <v>45594</v>
      </c>
      <c r="B141" s="1" t="s">
        <v>314</v>
      </c>
      <c r="C141" t="s">
        <v>338</v>
      </c>
      <c r="D141" s="1" t="s">
        <v>9</v>
      </c>
      <c r="E141" s="1">
        <v>22109</v>
      </c>
      <c r="F141" s="67" t="s">
        <v>339</v>
      </c>
      <c r="G141" s="68" t="s">
        <v>340</v>
      </c>
      <c r="H141" s="99">
        <v>42266.76</v>
      </c>
    </row>
    <row r="142" spans="1:8" ht="12.75" customHeight="1">
      <c r="A142" s="36">
        <v>45594</v>
      </c>
      <c r="B142" s="1" t="s">
        <v>341</v>
      </c>
      <c r="C142" t="s">
        <v>342</v>
      </c>
      <c r="D142" s="1" t="s">
        <v>15</v>
      </c>
      <c r="E142" s="1">
        <v>19310</v>
      </c>
      <c r="F142" s="67" t="s">
        <v>255</v>
      </c>
      <c r="G142" s="68" t="s">
        <v>343</v>
      </c>
      <c r="H142" s="99">
        <v>5017.5</v>
      </c>
    </row>
    <row r="143" spans="1:8" ht="12.75" customHeight="1">
      <c r="A143" s="36">
        <v>45594</v>
      </c>
      <c r="B143" s="1" t="s">
        <v>341</v>
      </c>
      <c r="C143" t="s">
        <v>344</v>
      </c>
      <c r="D143" s="1" t="s">
        <v>15</v>
      </c>
      <c r="E143" s="1">
        <v>20304</v>
      </c>
      <c r="F143" s="67" t="s">
        <v>255</v>
      </c>
      <c r="G143" s="68" t="s">
        <v>343</v>
      </c>
      <c r="H143" s="99">
        <v>4062.5</v>
      </c>
    </row>
    <row r="145" spans="1:9" ht="12.75" customHeight="1">
      <c r="A145" s="48"/>
      <c r="B145" s="57"/>
      <c r="C145" s="57"/>
      <c r="D145" s="50"/>
      <c r="E145" s="49"/>
      <c r="F145" s="43" t="s">
        <v>346</v>
      </c>
      <c r="G145" s="57"/>
      <c r="H145" s="51"/>
      <c r="I145" s="51"/>
    </row>
    <row r="146" spans="1:9" ht="12.75" customHeight="1">
      <c r="A146" s="36">
        <v>45601</v>
      </c>
      <c r="B146" s="1" t="s">
        <v>357</v>
      </c>
      <c r="C146" t="s">
        <v>358</v>
      </c>
      <c r="D146" s="1" t="s">
        <v>20</v>
      </c>
      <c r="E146" s="1">
        <v>21516</v>
      </c>
      <c r="F146" s="67" t="s">
        <v>29</v>
      </c>
      <c r="G146" s="72" t="s">
        <v>359</v>
      </c>
      <c r="H146" s="99">
        <v>239435.11</v>
      </c>
    </row>
    <row r="147" spans="1:9" ht="12.75" customHeight="1">
      <c r="A147" s="36">
        <v>45601</v>
      </c>
      <c r="B147" s="1" t="s">
        <v>357</v>
      </c>
      <c r="C147" t="s">
        <v>360</v>
      </c>
      <c r="D147" s="1" t="s">
        <v>15</v>
      </c>
      <c r="E147" s="1">
        <v>23112</v>
      </c>
      <c r="F147" s="67" t="s">
        <v>130</v>
      </c>
      <c r="G147" s="72">
        <v>11</v>
      </c>
      <c r="H147" s="99">
        <v>830337.62</v>
      </c>
    </row>
    <row r="148" spans="1:9" ht="12.75" customHeight="1">
      <c r="A148" s="36">
        <v>45601</v>
      </c>
      <c r="B148" s="1" t="s">
        <v>357</v>
      </c>
      <c r="C148" t="s">
        <v>361</v>
      </c>
      <c r="D148" s="1" t="s">
        <v>10</v>
      </c>
      <c r="E148" s="1">
        <v>22114</v>
      </c>
      <c r="F148" s="67" t="s">
        <v>49</v>
      </c>
      <c r="G148" s="68" t="s">
        <v>362</v>
      </c>
      <c r="H148" s="99">
        <v>364524.99</v>
      </c>
    </row>
    <row r="149" spans="1:9" ht="12.75" customHeight="1">
      <c r="A149" s="36">
        <v>45601</v>
      </c>
      <c r="B149" s="1" t="s">
        <v>357</v>
      </c>
      <c r="C149" t="s">
        <v>363</v>
      </c>
      <c r="D149" s="1" t="s">
        <v>10</v>
      </c>
      <c r="E149" s="1">
        <v>23119</v>
      </c>
      <c r="F149" s="67" t="s">
        <v>49</v>
      </c>
      <c r="G149" s="68" t="s">
        <v>362</v>
      </c>
      <c r="H149" s="99">
        <v>3842929.95</v>
      </c>
    </row>
    <row r="150" spans="1:9" ht="12.75" customHeight="1">
      <c r="A150" s="36">
        <v>45601</v>
      </c>
      <c r="B150" s="1" t="s">
        <v>364</v>
      </c>
      <c r="C150"/>
      <c r="D150" s="1" t="s">
        <v>13</v>
      </c>
      <c r="E150" s="1">
        <v>23109</v>
      </c>
      <c r="F150" s="67" t="s">
        <v>365</v>
      </c>
      <c r="G150" s="68" t="s">
        <v>366</v>
      </c>
      <c r="H150" s="99">
        <v>153665.51999999999</v>
      </c>
    </row>
    <row r="151" spans="1:9" ht="12.75" customHeight="1">
      <c r="A151" s="36">
        <v>45601</v>
      </c>
      <c r="B151" s="1" t="s">
        <v>367</v>
      </c>
      <c r="C151"/>
      <c r="D151" s="1" t="s">
        <v>6</v>
      </c>
      <c r="E151" s="1">
        <v>20300</v>
      </c>
      <c r="F151" s="67" t="s">
        <v>365</v>
      </c>
      <c r="G151" s="68" t="s">
        <v>366</v>
      </c>
      <c r="H151" s="99">
        <v>19467.259999999998</v>
      </c>
    </row>
    <row r="152" spans="1:9" ht="12.75" customHeight="1">
      <c r="A152" s="36">
        <v>45601</v>
      </c>
      <c r="B152" s="1" t="s">
        <v>368</v>
      </c>
      <c r="C152"/>
      <c r="D152" s="1" t="s">
        <v>6</v>
      </c>
      <c r="E152" s="1">
        <v>23105</v>
      </c>
      <c r="F152" s="67" t="s">
        <v>365</v>
      </c>
      <c r="G152" s="68" t="s">
        <v>366</v>
      </c>
      <c r="H152" s="99">
        <v>114471.93</v>
      </c>
    </row>
    <row r="153" spans="1:9" ht="12.75" customHeight="1">
      <c r="A153" s="36">
        <v>45601</v>
      </c>
      <c r="B153" s="1" t="s">
        <v>369</v>
      </c>
      <c r="C153"/>
      <c r="D153" s="1" t="s">
        <v>6</v>
      </c>
      <c r="E153" s="1">
        <v>22105</v>
      </c>
      <c r="F153" s="67" t="s">
        <v>365</v>
      </c>
      <c r="G153" s="68" t="s">
        <v>366</v>
      </c>
      <c r="H153" s="99">
        <v>296.08</v>
      </c>
    </row>
    <row r="154" spans="1:9" ht="12.75" customHeight="1">
      <c r="A154" s="36">
        <v>45601</v>
      </c>
      <c r="B154" s="1" t="s">
        <v>370</v>
      </c>
      <c r="C154"/>
      <c r="D154" s="1" t="s">
        <v>6</v>
      </c>
      <c r="E154" s="1">
        <v>21512</v>
      </c>
      <c r="F154" s="67" t="s">
        <v>365</v>
      </c>
      <c r="G154" s="68" t="s">
        <v>366</v>
      </c>
      <c r="H154" s="99">
        <v>21687.86</v>
      </c>
    </row>
    <row r="155" spans="1:9" ht="12.75" customHeight="1">
      <c r="A155" s="36">
        <v>45601</v>
      </c>
      <c r="B155" s="1" t="s">
        <v>371</v>
      </c>
      <c r="C155"/>
      <c r="D155" s="1" t="s">
        <v>6</v>
      </c>
      <c r="E155" s="1">
        <v>21512</v>
      </c>
      <c r="F155" s="67" t="s">
        <v>365</v>
      </c>
      <c r="G155" s="68" t="s">
        <v>366</v>
      </c>
      <c r="H155" s="99">
        <v>888.24</v>
      </c>
    </row>
    <row r="156" spans="1:9" ht="12.75" customHeight="1">
      <c r="A156" s="36">
        <v>45601</v>
      </c>
      <c r="B156" s="1" t="s">
        <v>372</v>
      </c>
      <c r="C156"/>
      <c r="D156" s="1" t="s">
        <v>6</v>
      </c>
      <c r="E156" s="1">
        <v>22106</v>
      </c>
      <c r="F156" s="67" t="s">
        <v>365</v>
      </c>
      <c r="G156" s="68" t="s">
        <v>366</v>
      </c>
      <c r="H156" s="99">
        <v>46336.52</v>
      </c>
    </row>
    <row r="157" spans="1:9" ht="12.75" customHeight="1">
      <c r="A157" s="36">
        <v>45607</v>
      </c>
      <c r="B157" s="1" t="s">
        <v>373</v>
      </c>
      <c r="C157" t="s">
        <v>374</v>
      </c>
      <c r="D157" s="1" t="s">
        <v>13</v>
      </c>
      <c r="E157" s="1">
        <v>22107</v>
      </c>
      <c r="F157" s="67" t="s">
        <v>39</v>
      </c>
      <c r="G157" s="68">
        <v>4632</v>
      </c>
      <c r="H157" s="99">
        <v>66245.2</v>
      </c>
    </row>
    <row r="158" spans="1:9" ht="12.75" customHeight="1">
      <c r="A158" s="36">
        <v>45607</v>
      </c>
      <c r="B158" s="1" t="s">
        <v>373</v>
      </c>
      <c r="C158" t="s">
        <v>375</v>
      </c>
      <c r="D158" s="1" t="s">
        <v>13</v>
      </c>
      <c r="E158" s="1">
        <v>22107</v>
      </c>
      <c r="F158" s="67" t="s">
        <v>376</v>
      </c>
      <c r="G158" s="68" t="s">
        <v>377</v>
      </c>
      <c r="H158" s="99">
        <v>93808.97</v>
      </c>
    </row>
    <row r="159" spans="1:9" ht="12.75" customHeight="1">
      <c r="A159" s="36">
        <v>45607</v>
      </c>
      <c r="B159" s="1" t="s">
        <v>373</v>
      </c>
      <c r="C159" t="s">
        <v>378</v>
      </c>
      <c r="D159" s="1" t="s">
        <v>13</v>
      </c>
      <c r="E159" s="1">
        <v>22107</v>
      </c>
      <c r="F159" s="67" t="s">
        <v>376</v>
      </c>
      <c r="G159" s="68" t="s">
        <v>379</v>
      </c>
      <c r="H159" s="99">
        <v>2000</v>
      </c>
    </row>
    <row r="160" spans="1:9" ht="12.75" customHeight="1">
      <c r="A160" s="36">
        <v>45614</v>
      </c>
      <c r="B160" s="1" t="s">
        <v>380</v>
      </c>
      <c r="C160" t="s">
        <v>381</v>
      </c>
      <c r="D160" s="1" t="s">
        <v>14</v>
      </c>
      <c r="E160" s="1">
        <v>23115</v>
      </c>
      <c r="F160" s="67" t="s">
        <v>382</v>
      </c>
      <c r="G160" s="68" t="s">
        <v>383</v>
      </c>
      <c r="H160" s="99">
        <v>41790.22</v>
      </c>
    </row>
    <row r="161" spans="1:8" ht="12.75" customHeight="1">
      <c r="A161" s="36">
        <v>45614</v>
      </c>
      <c r="B161" s="1" t="s">
        <v>380</v>
      </c>
      <c r="C161" t="s">
        <v>384</v>
      </c>
      <c r="D161" s="1" t="s">
        <v>15</v>
      </c>
      <c r="E161" s="1">
        <v>20304</v>
      </c>
      <c r="F161" s="67" t="s">
        <v>106</v>
      </c>
      <c r="G161" s="68" t="s">
        <v>385</v>
      </c>
      <c r="H161" s="99">
        <v>4516.42</v>
      </c>
    </row>
    <row r="162" spans="1:8" ht="12.75" customHeight="1">
      <c r="A162" s="36">
        <v>45614</v>
      </c>
      <c r="B162" s="1" t="s">
        <v>380</v>
      </c>
      <c r="C162" t="s">
        <v>386</v>
      </c>
      <c r="D162" s="1" t="s">
        <v>7</v>
      </c>
      <c r="E162" s="1">
        <v>22100</v>
      </c>
      <c r="F162" s="67" t="s">
        <v>49</v>
      </c>
      <c r="G162" s="68" t="s">
        <v>387</v>
      </c>
      <c r="H162" s="99">
        <v>308237.24</v>
      </c>
    </row>
    <row r="163" spans="1:8" ht="12.75" customHeight="1">
      <c r="A163" s="36">
        <v>45614</v>
      </c>
      <c r="B163" s="1" t="s">
        <v>380</v>
      </c>
      <c r="C163" t="s">
        <v>388</v>
      </c>
      <c r="D163" s="1" t="s">
        <v>7</v>
      </c>
      <c r="E163" s="1">
        <v>23102</v>
      </c>
      <c r="F163" s="67" t="s">
        <v>187</v>
      </c>
      <c r="G163" s="68" t="s">
        <v>389</v>
      </c>
      <c r="H163" s="99">
        <v>1360</v>
      </c>
    </row>
    <row r="164" spans="1:8" ht="12.75" customHeight="1">
      <c r="A164" s="36">
        <v>45614</v>
      </c>
      <c r="B164" s="1" t="s">
        <v>380</v>
      </c>
      <c r="C164" t="s">
        <v>390</v>
      </c>
      <c r="D164" s="1" t="s">
        <v>10</v>
      </c>
      <c r="E164" s="1">
        <v>22114</v>
      </c>
      <c r="F164" s="67" t="s">
        <v>35</v>
      </c>
      <c r="G164" s="68" t="s">
        <v>391</v>
      </c>
      <c r="H164" s="99">
        <v>60368.28</v>
      </c>
    </row>
    <row r="165" spans="1:8" ht="12.75" customHeight="1">
      <c r="A165" s="36">
        <v>45614</v>
      </c>
      <c r="B165" s="1" t="s">
        <v>380</v>
      </c>
      <c r="C165" t="s">
        <v>392</v>
      </c>
      <c r="D165" s="1" t="s">
        <v>10</v>
      </c>
      <c r="E165" s="1">
        <v>22114</v>
      </c>
      <c r="F165" s="67" t="s">
        <v>35</v>
      </c>
      <c r="G165" s="68" t="s">
        <v>393</v>
      </c>
      <c r="H165" s="99">
        <v>163407.5</v>
      </c>
    </row>
    <row r="166" spans="1:8" ht="12.75" customHeight="1">
      <c r="A166" s="36">
        <v>45614</v>
      </c>
      <c r="B166" s="1" t="s">
        <v>380</v>
      </c>
      <c r="C166" t="s">
        <v>394</v>
      </c>
      <c r="D166" s="1" t="s">
        <v>10</v>
      </c>
      <c r="E166" s="1">
        <v>21518</v>
      </c>
      <c r="F166" s="67" t="s">
        <v>49</v>
      </c>
      <c r="G166" s="68" t="s">
        <v>362</v>
      </c>
      <c r="H166" s="99">
        <v>10000</v>
      </c>
    </row>
    <row r="167" spans="1:8" ht="12.75" customHeight="1">
      <c r="A167" s="36">
        <v>45614</v>
      </c>
      <c r="B167" s="1" t="s">
        <v>380</v>
      </c>
      <c r="C167" t="s">
        <v>395</v>
      </c>
      <c r="D167" s="1" t="s">
        <v>7</v>
      </c>
      <c r="E167" s="1">
        <v>23102</v>
      </c>
      <c r="F167" s="67" t="s">
        <v>180</v>
      </c>
      <c r="G167" s="72">
        <v>46338</v>
      </c>
      <c r="H167" s="99">
        <v>353583.49</v>
      </c>
    </row>
    <row r="168" spans="1:8" ht="12.75" customHeight="1">
      <c r="A168" s="36">
        <v>45621</v>
      </c>
      <c r="B168" s="1" t="s">
        <v>396</v>
      </c>
      <c r="C168" t="s">
        <v>397</v>
      </c>
      <c r="D168" s="1" t="s">
        <v>14</v>
      </c>
      <c r="E168" s="1">
        <v>23115</v>
      </c>
      <c r="F168" s="67" t="s">
        <v>398</v>
      </c>
      <c r="G168" s="72">
        <v>4003838</v>
      </c>
      <c r="H168" s="99">
        <v>30764</v>
      </c>
    </row>
    <row r="169" spans="1:8" ht="12.75" customHeight="1">
      <c r="A169" s="36">
        <v>45621</v>
      </c>
      <c r="B169" s="1" t="s">
        <v>396</v>
      </c>
      <c r="C169" t="s">
        <v>399</v>
      </c>
      <c r="D169" s="1" t="s">
        <v>14</v>
      </c>
      <c r="E169" s="1">
        <v>23115</v>
      </c>
      <c r="F169" s="67" t="s">
        <v>382</v>
      </c>
      <c r="G169" s="72" t="s">
        <v>400</v>
      </c>
      <c r="H169" s="99">
        <v>6503.46</v>
      </c>
    </row>
    <row r="170" spans="1:8" ht="12.75" customHeight="1">
      <c r="A170" s="36">
        <v>45621</v>
      </c>
      <c r="B170" s="1" t="s">
        <v>396</v>
      </c>
      <c r="C170" t="s">
        <v>401</v>
      </c>
      <c r="D170" s="1" t="s">
        <v>15</v>
      </c>
      <c r="E170" s="1">
        <v>20304</v>
      </c>
      <c r="F170" s="67" t="s">
        <v>106</v>
      </c>
      <c r="G170" s="72" t="s">
        <v>402</v>
      </c>
      <c r="H170" s="99">
        <v>1276.55</v>
      </c>
    </row>
    <row r="171" spans="1:8" ht="12.75" customHeight="1">
      <c r="A171" s="36">
        <v>45621</v>
      </c>
      <c r="B171" s="1" t="s">
        <v>396</v>
      </c>
      <c r="C171" t="s">
        <v>403</v>
      </c>
      <c r="D171" s="1" t="s">
        <v>15</v>
      </c>
      <c r="E171" s="1">
        <v>23112</v>
      </c>
      <c r="F171" s="67" t="s">
        <v>106</v>
      </c>
      <c r="G171" s="72" t="s">
        <v>404</v>
      </c>
      <c r="H171" s="99">
        <v>1200749.74</v>
      </c>
    </row>
    <row r="172" spans="1:8" ht="12.75" customHeight="1">
      <c r="A172" s="36">
        <v>45621</v>
      </c>
      <c r="B172" s="1" t="s">
        <v>396</v>
      </c>
      <c r="C172" t="s">
        <v>405</v>
      </c>
      <c r="D172" s="1" t="s">
        <v>406</v>
      </c>
      <c r="E172" s="1">
        <v>23111</v>
      </c>
      <c r="F172" s="67" t="s">
        <v>40</v>
      </c>
      <c r="G172" s="72">
        <v>43</v>
      </c>
      <c r="H172" s="99">
        <v>730450</v>
      </c>
    </row>
    <row r="173" spans="1:8" ht="12.75" customHeight="1">
      <c r="A173" s="36">
        <v>45621</v>
      </c>
      <c r="B173" s="1" t="s">
        <v>396</v>
      </c>
      <c r="C173" t="s">
        <v>407</v>
      </c>
      <c r="D173" s="1" t="s">
        <v>10</v>
      </c>
      <c r="E173" s="1">
        <v>21518</v>
      </c>
      <c r="F173" s="67" t="s">
        <v>34</v>
      </c>
      <c r="G173" s="72" t="s">
        <v>408</v>
      </c>
      <c r="H173" s="99">
        <v>70048.5</v>
      </c>
    </row>
    <row r="174" spans="1:8" ht="12.75" customHeight="1">
      <c r="A174" s="36">
        <v>45621</v>
      </c>
      <c r="B174" s="1" t="s">
        <v>396</v>
      </c>
      <c r="C174" t="s">
        <v>409</v>
      </c>
      <c r="D174" s="1" t="s">
        <v>10</v>
      </c>
      <c r="E174" s="1">
        <v>23119</v>
      </c>
      <c r="F174" s="67" t="s">
        <v>410</v>
      </c>
      <c r="G174" s="72" t="s">
        <v>411</v>
      </c>
      <c r="H174" s="99">
        <v>36197.199999999997</v>
      </c>
    </row>
    <row r="175" spans="1:8" ht="12.75" customHeight="1">
      <c r="A175" s="36">
        <v>45621</v>
      </c>
      <c r="B175" s="1" t="s">
        <v>396</v>
      </c>
      <c r="C175" t="s">
        <v>412</v>
      </c>
      <c r="D175" s="1" t="s">
        <v>10</v>
      </c>
      <c r="E175" s="1">
        <v>23119</v>
      </c>
      <c r="F175" s="67" t="s">
        <v>49</v>
      </c>
      <c r="G175" s="68" t="s">
        <v>413</v>
      </c>
      <c r="H175" s="99">
        <v>2396695.41</v>
      </c>
    </row>
    <row r="176" spans="1:8" ht="12.75" customHeight="1">
      <c r="A176" s="36">
        <v>45622</v>
      </c>
      <c r="B176" s="1" t="s">
        <v>396</v>
      </c>
      <c r="C176" t="s">
        <v>414</v>
      </c>
      <c r="D176" s="1" t="s">
        <v>415</v>
      </c>
      <c r="E176" s="1">
        <v>21512</v>
      </c>
      <c r="F176" s="67" t="s">
        <v>31</v>
      </c>
      <c r="G176" s="68" t="s">
        <v>416</v>
      </c>
      <c r="H176" s="99">
        <v>34992.870000000003</v>
      </c>
    </row>
    <row r="177" spans="1:9" ht="12.75" customHeight="1">
      <c r="A177" s="36">
        <v>45622</v>
      </c>
      <c r="B177" s="1" t="s">
        <v>417</v>
      </c>
      <c r="D177" s="1" t="s">
        <v>14</v>
      </c>
      <c r="E177" s="1">
        <v>23115</v>
      </c>
      <c r="F177" s="67" t="s">
        <v>418</v>
      </c>
      <c r="G177" s="72" t="s">
        <v>419</v>
      </c>
      <c r="H177" s="99">
        <v>8687</v>
      </c>
    </row>
    <row r="178" spans="1:9" ht="12.75" customHeight="1">
      <c r="A178" s="36">
        <v>45622</v>
      </c>
      <c r="B178" s="1" t="s">
        <v>420</v>
      </c>
      <c r="D178" s="1" t="s">
        <v>14</v>
      </c>
      <c r="E178" s="1">
        <v>23115</v>
      </c>
      <c r="F178" s="67" t="s">
        <v>418</v>
      </c>
      <c r="G178" s="72" t="s">
        <v>419</v>
      </c>
      <c r="H178" s="99">
        <v>37174</v>
      </c>
    </row>
    <row r="179" spans="1:9" ht="12.75" customHeight="1">
      <c r="A179" s="36">
        <v>45622</v>
      </c>
      <c r="B179" s="1" t="s">
        <v>421</v>
      </c>
      <c r="D179" s="1" t="s">
        <v>14</v>
      </c>
      <c r="E179" s="1">
        <v>23115</v>
      </c>
      <c r="F179" s="67" t="s">
        <v>418</v>
      </c>
      <c r="G179" s="72" t="s">
        <v>419</v>
      </c>
      <c r="H179" s="99">
        <v>7463.7</v>
      </c>
    </row>
    <row r="180" spans="1:9" ht="12.75" customHeight="1">
      <c r="A180" s="36">
        <v>45622</v>
      </c>
      <c r="B180" s="1" t="s">
        <v>422</v>
      </c>
      <c r="D180" s="1" t="s">
        <v>15</v>
      </c>
      <c r="E180" s="1">
        <v>23111</v>
      </c>
      <c r="F180" s="67" t="s">
        <v>36</v>
      </c>
      <c r="G180" s="72" t="s">
        <v>423</v>
      </c>
      <c r="H180" s="99">
        <f>1364+155+1281+6869+1686+1329+795+7974</f>
        <v>21453</v>
      </c>
    </row>
    <row r="181" spans="1:9" ht="12.75" customHeight="1">
      <c r="A181" s="36">
        <v>45622</v>
      </c>
      <c r="B181" s="1" t="s">
        <v>424</v>
      </c>
      <c r="D181" s="1" t="s">
        <v>15</v>
      </c>
      <c r="E181" s="1">
        <v>22108</v>
      </c>
      <c r="F181" s="67" t="s">
        <v>36</v>
      </c>
      <c r="G181" s="72" t="s">
        <v>425</v>
      </c>
      <c r="H181" s="99">
        <f>3083+715+1315+3192+2085+3217+11846+2665+4019</f>
        <v>32137</v>
      </c>
    </row>
    <row r="183" spans="1:9" ht="12.75" customHeight="1">
      <c r="A183" s="48"/>
      <c r="B183" s="57"/>
      <c r="C183" s="57"/>
      <c r="D183" s="50"/>
      <c r="E183" s="49"/>
      <c r="F183" s="43" t="s">
        <v>426</v>
      </c>
      <c r="G183" s="57"/>
      <c r="H183" s="51"/>
      <c r="I183" s="51"/>
    </row>
    <row r="184" spans="1:9" ht="12.75" customHeight="1">
      <c r="A184" s="36">
        <v>45645</v>
      </c>
      <c r="B184" s="1" t="s">
        <v>476</v>
      </c>
      <c r="C184" t="s">
        <v>477</v>
      </c>
      <c r="D184" s="1" t="s">
        <v>13</v>
      </c>
      <c r="E184" s="1">
        <v>22107</v>
      </c>
      <c r="F184" s="67" t="s">
        <v>39</v>
      </c>
      <c r="G184" s="72">
        <v>4665</v>
      </c>
      <c r="H184" s="99">
        <v>54787.79</v>
      </c>
    </row>
    <row r="185" spans="1:9" ht="12.75" customHeight="1">
      <c r="A185" s="36">
        <v>45638</v>
      </c>
      <c r="B185" s="1" t="s">
        <v>457</v>
      </c>
      <c r="C185"/>
      <c r="D185" s="1" t="s">
        <v>13</v>
      </c>
      <c r="E185" s="1">
        <v>23109</v>
      </c>
      <c r="F185" s="67" t="s">
        <v>36</v>
      </c>
      <c r="G185" s="68" t="s">
        <v>458</v>
      </c>
      <c r="H185" s="85">
        <v>45146</v>
      </c>
    </row>
    <row r="186" spans="1:9" ht="12.75" customHeight="1">
      <c r="A186" s="36">
        <v>45643</v>
      </c>
      <c r="B186" s="1" t="s">
        <v>459</v>
      </c>
      <c r="C186" t="s">
        <v>460</v>
      </c>
      <c r="D186" s="1" t="s">
        <v>20</v>
      </c>
      <c r="E186" s="1">
        <v>21516</v>
      </c>
      <c r="F186" s="67" t="s">
        <v>29</v>
      </c>
      <c r="G186" s="72" t="s">
        <v>461</v>
      </c>
      <c r="H186" s="99">
        <v>164415.46</v>
      </c>
    </row>
    <row r="187" spans="1:9" ht="12.75" customHeight="1">
      <c r="A187" s="36">
        <v>45645</v>
      </c>
      <c r="B187" s="1" t="s">
        <v>476</v>
      </c>
      <c r="C187" t="s">
        <v>480</v>
      </c>
      <c r="D187" s="1" t="s">
        <v>20</v>
      </c>
      <c r="E187" s="1">
        <v>21516</v>
      </c>
      <c r="F187" s="67" t="s">
        <v>29</v>
      </c>
      <c r="G187" s="72" t="s">
        <v>479</v>
      </c>
      <c r="H187" s="99">
        <v>92541.14</v>
      </c>
    </row>
    <row r="188" spans="1:9" ht="12.75" customHeight="1">
      <c r="A188" s="36">
        <v>45645</v>
      </c>
      <c r="B188" s="1" t="s">
        <v>476</v>
      </c>
      <c r="C188" t="s">
        <v>478</v>
      </c>
      <c r="D188" s="1" t="s">
        <v>20</v>
      </c>
      <c r="E188" s="1">
        <v>22111</v>
      </c>
      <c r="F188" s="67" t="s">
        <v>29</v>
      </c>
      <c r="G188" s="72" t="s">
        <v>479</v>
      </c>
      <c r="H188" s="99">
        <v>159701.78</v>
      </c>
    </row>
    <row r="189" spans="1:9" ht="12.75" customHeight="1">
      <c r="A189" s="36">
        <v>45645</v>
      </c>
      <c r="B189" s="1" t="s">
        <v>476</v>
      </c>
      <c r="C189" t="s">
        <v>481</v>
      </c>
      <c r="D189" s="1" t="s">
        <v>20</v>
      </c>
      <c r="E189" s="1">
        <v>23116</v>
      </c>
      <c r="F189" s="67" t="s">
        <v>47</v>
      </c>
      <c r="G189" s="72">
        <v>18973</v>
      </c>
      <c r="H189" s="99">
        <v>29110</v>
      </c>
    </row>
    <row r="190" spans="1:9" ht="12.75" customHeight="1">
      <c r="A190" s="36">
        <v>45630</v>
      </c>
      <c r="B190" s="1" t="s">
        <v>435</v>
      </c>
      <c r="C190" t="s">
        <v>436</v>
      </c>
      <c r="D190" s="1" t="s">
        <v>1</v>
      </c>
      <c r="E190" s="1">
        <v>24120</v>
      </c>
      <c r="F190" s="67" t="s">
        <v>28</v>
      </c>
      <c r="G190" s="68" t="s">
        <v>437</v>
      </c>
      <c r="H190" s="99">
        <v>1367477.4</v>
      </c>
    </row>
    <row r="191" spans="1:9" ht="12.75" customHeight="1">
      <c r="A191" s="36">
        <v>45643</v>
      </c>
      <c r="B191" s="1" t="s">
        <v>459</v>
      </c>
      <c r="C191" t="s">
        <v>462</v>
      </c>
      <c r="D191" s="1" t="s">
        <v>15</v>
      </c>
      <c r="E191" s="1">
        <v>20304</v>
      </c>
      <c r="F191" s="67" t="s">
        <v>106</v>
      </c>
      <c r="G191" s="72" t="s">
        <v>463</v>
      </c>
      <c r="H191" s="99">
        <v>1504.88</v>
      </c>
    </row>
    <row r="192" spans="1:9" ht="12.75" customHeight="1">
      <c r="A192" s="36">
        <v>45637</v>
      </c>
      <c r="B192" s="1" t="s">
        <v>455</v>
      </c>
      <c r="C192"/>
      <c r="D192" s="1" t="s">
        <v>15</v>
      </c>
      <c r="E192" s="1">
        <v>22108</v>
      </c>
      <c r="F192" s="67" t="s">
        <v>36</v>
      </c>
      <c r="G192" s="72" t="s">
        <v>456</v>
      </c>
      <c r="H192" s="85">
        <v>5859</v>
      </c>
    </row>
    <row r="193" spans="1:8" ht="12.75" customHeight="1">
      <c r="A193" s="36">
        <v>45637</v>
      </c>
      <c r="B193" s="1" t="s">
        <v>451</v>
      </c>
      <c r="C193"/>
      <c r="D193" s="1" t="s">
        <v>15</v>
      </c>
      <c r="E193" s="1">
        <v>23111</v>
      </c>
      <c r="F193" s="67" t="s">
        <v>36</v>
      </c>
      <c r="G193" s="72" t="s">
        <v>452</v>
      </c>
      <c r="H193" s="85">
        <f>8266+16004+956+890+30106+1715+11211+245+34486+1968+45+7211+5050+27854+1225+3367</f>
        <v>150599</v>
      </c>
    </row>
    <row r="194" spans="1:8" ht="12.75" customHeight="1">
      <c r="A194" s="36">
        <v>45637</v>
      </c>
      <c r="B194" s="1" t="s">
        <v>453</v>
      </c>
      <c r="C194"/>
      <c r="D194" s="1" t="s">
        <v>15</v>
      </c>
      <c r="E194" s="1">
        <v>23111</v>
      </c>
      <c r="F194" s="67" t="s">
        <v>36</v>
      </c>
      <c r="G194" s="72" t="s">
        <v>454</v>
      </c>
      <c r="H194" s="85">
        <f>72889+6013+18426+120975</f>
        <v>218303</v>
      </c>
    </row>
    <row r="195" spans="1:8" ht="12.75" customHeight="1">
      <c r="A195" s="36">
        <v>45630</v>
      </c>
      <c r="B195" s="1" t="s">
        <v>435</v>
      </c>
      <c r="C195" t="s">
        <v>438</v>
      </c>
      <c r="D195" s="1" t="s">
        <v>15</v>
      </c>
      <c r="E195" s="1">
        <v>23112</v>
      </c>
      <c r="F195" s="67" t="s">
        <v>251</v>
      </c>
      <c r="G195" s="72">
        <v>458141</v>
      </c>
      <c r="H195" s="99">
        <v>4378.26</v>
      </c>
    </row>
    <row r="196" spans="1:8" ht="12.75" customHeight="1">
      <c r="A196" s="36">
        <v>45643</v>
      </c>
      <c r="B196" s="1" t="s">
        <v>459</v>
      </c>
      <c r="C196" t="s">
        <v>472</v>
      </c>
      <c r="D196" s="1" t="s">
        <v>15</v>
      </c>
      <c r="E196" s="1">
        <v>23112</v>
      </c>
      <c r="F196" s="67" t="s">
        <v>130</v>
      </c>
      <c r="G196" s="72">
        <v>12</v>
      </c>
      <c r="H196" s="99">
        <v>529546.78</v>
      </c>
    </row>
    <row r="197" spans="1:8" ht="12.75" customHeight="1">
      <c r="A197" s="36">
        <v>45630</v>
      </c>
      <c r="B197" s="1" t="s">
        <v>435</v>
      </c>
      <c r="C197" t="s">
        <v>439</v>
      </c>
      <c r="D197" s="1" t="s">
        <v>15</v>
      </c>
      <c r="E197" s="1">
        <v>23112</v>
      </c>
      <c r="F197" s="67" t="s">
        <v>187</v>
      </c>
      <c r="G197" s="72" t="s">
        <v>440</v>
      </c>
      <c r="H197" s="99">
        <v>670</v>
      </c>
    </row>
    <row r="198" spans="1:8" ht="12.75" customHeight="1">
      <c r="A198" s="36">
        <v>45630</v>
      </c>
      <c r="B198" s="1" t="s">
        <v>435</v>
      </c>
      <c r="C198" t="s">
        <v>449</v>
      </c>
      <c r="D198" s="1" t="s">
        <v>7</v>
      </c>
      <c r="E198" s="1">
        <v>23102</v>
      </c>
      <c r="F198" s="67" t="s">
        <v>251</v>
      </c>
      <c r="G198" s="72">
        <v>458142</v>
      </c>
      <c r="H198" s="99">
        <v>20034</v>
      </c>
    </row>
    <row r="199" spans="1:8" ht="12.75" customHeight="1">
      <c r="A199" s="36">
        <v>45643</v>
      </c>
      <c r="B199" s="1" t="s">
        <v>459</v>
      </c>
      <c r="C199" t="s">
        <v>473</v>
      </c>
      <c r="D199" s="1" t="s">
        <v>7</v>
      </c>
      <c r="E199" s="1">
        <v>23102</v>
      </c>
      <c r="F199" s="67" t="s">
        <v>251</v>
      </c>
      <c r="G199" s="72">
        <v>465232</v>
      </c>
      <c r="H199" s="99">
        <v>1113</v>
      </c>
    </row>
    <row r="200" spans="1:8" ht="12.75" customHeight="1">
      <c r="A200" s="36">
        <v>45643</v>
      </c>
      <c r="B200" s="1" t="s">
        <v>459</v>
      </c>
      <c r="C200" t="s">
        <v>474</v>
      </c>
      <c r="D200" s="1" t="s">
        <v>7</v>
      </c>
      <c r="E200" s="1">
        <v>23102</v>
      </c>
      <c r="F200" s="67" t="s">
        <v>187</v>
      </c>
      <c r="G200" s="72" t="s">
        <v>475</v>
      </c>
      <c r="H200" s="99">
        <v>587.5</v>
      </c>
    </row>
    <row r="201" spans="1:8" ht="12.75" customHeight="1">
      <c r="A201" s="36">
        <v>45643</v>
      </c>
      <c r="B201" s="1" t="s">
        <v>459</v>
      </c>
      <c r="C201" t="s">
        <v>468</v>
      </c>
      <c r="D201" s="1" t="s">
        <v>10</v>
      </c>
      <c r="E201" s="1">
        <v>21518</v>
      </c>
      <c r="F201" s="67" t="s">
        <v>157</v>
      </c>
      <c r="G201" s="72" t="s">
        <v>469</v>
      </c>
      <c r="H201" s="99">
        <v>2209.2800000000002</v>
      </c>
    </row>
    <row r="202" spans="1:8" ht="12.75" customHeight="1">
      <c r="A202" s="36">
        <v>45643</v>
      </c>
      <c r="B202" s="1" t="s">
        <v>459</v>
      </c>
      <c r="C202" t="s">
        <v>470</v>
      </c>
      <c r="D202" s="1" t="s">
        <v>10</v>
      </c>
      <c r="E202" s="1">
        <v>21518</v>
      </c>
      <c r="F202" s="67" t="s">
        <v>160</v>
      </c>
      <c r="G202" s="72" t="s">
        <v>471</v>
      </c>
      <c r="H202" s="99">
        <v>4057.5</v>
      </c>
    </row>
    <row r="203" spans="1:8" ht="12.75" customHeight="1">
      <c r="A203" s="36">
        <v>45643</v>
      </c>
      <c r="B203" s="1" t="s">
        <v>459</v>
      </c>
      <c r="C203" t="s">
        <v>464</v>
      </c>
      <c r="D203" s="1" t="s">
        <v>10</v>
      </c>
      <c r="E203" s="1">
        <v>23119</v>
      </c>
      <c r="F203" s="67" t="s">
        <v>28</v>
      </c>
      <c r="G203" s="68" t="s">
        <v>465</v>
      </c>
      <c r="H203" s="99">
        <v>2916656.83</v>
      </c>
    </row>
    <row r="204" spans="1:8" ht="12.75" customHeight="1">
      <c r="A204" s="36">
        <v>45645</v>
      </c>
      <c r="B204" s="1" t="s">
        <v>476</v>
      </c>
      <c r="C204" t="s">
        <v>482</v>
      </c>
      <c r="D204" s="1" t="s">
        <v>10</v>
      </c>
      <c r="E204" s="1">
        <v>23119</v>
      </c>
      <c r="F204" s="67" t="s">
        <v>28</v>
      </c>
      <c r="G204" s="68" t="s">
        <v>483</v>
      </c>
      <c r="H204" s="99">
        <v>2547830.65</v>
      </c>
    </row>
    <row r="205" spans="1:8" ht="12.75" customHeight="1">
      <c r="A205" s="36">
        <v>45643</v>
      </c>
      <c r="B205" s="1" t="s">
        <v>459</v>
      </c>
      <c r="C205" t="s">
        <v>466</v>
      </c>
      <c r="D205" s="1" t="s">
        <v>6</v>
      </c>
      <c r="E205" s="1">
        <v>21512</v>
      </c>
      <c r="F205" s="67" t="s">
        <v>467</v>
      </c>
      <c r="G205" s="72">
        <v>5</v>
      </c>
      <c r="H205" s="99">
        <v>152067.24</v>
      </c>
    </row>
    <row r="206" spans="1:8" ht="12.75" customHeight="1">
      <c r="A206" s="36">
        <v>45630</v>
      </c>
      <c r="B206" s="1" t="s">
        <v>435</v>
      </c>
      <c r="C206" t="s">
        <v>450</v>
      </c>
      <c r="D206" s="1" t="s">
        <v>6</v>
      </c>
      <c r="E206" s="1">
        <v>23106</v>
      </c>
      <c r="F206" s="67" t="s">
        <v>44</v>
      </c>
      <c r="G206" s="72">
        <v>2000956775</v>
      </c>
      <c r="H206" s="99">
        <v>21432</v>
      </c>
    </row>
    <row r="207" spans="1:8" ht="12.75" customHeight="1">
      <c r="A207" s="36">
        <v>45630</v>
      </c>
      <c r="B207" s="1" t="s">
        <v>435</v>
      </c>
      <c r="C207" t="s">
        <v>444</v>
      </c>
      <c r="D207" s="1" t="s">
        <v>6</v>
      </c>
      <c r="E207" s="1">
        <v>23108</v>
      </c>
      <c r="F207" s="67" t="s">
        <v>31</v>
      </c>
      <c r="G207" s="68" t="s">
        <v>445</v>
      </c>
      <c r="H207" s="99">
        <v>4788.7</v>
      </c>
    </row>
    <row r="208" spans="1:8" ht="12.75" customHeight="1">
      <c r="A208" s="36">
        <v>45630</v>
      </c>
      <c r="B208" s="1" t="s">
        <v>435</v>
      </c>
      <c r="C208" t="s">
        <v>446</v>
      </c>
      <c r="D208" s="1" t="s">
        <v>6</v>
      </c>
      <c r="E208" s="1">
        <v>23108</v>
      </c>
      <c r="F208" s="67" t="s">
        <v>31</v>
      </c>
      <c r="G208" s="68" t="s">
        <v>447</v>
      </c>
      <c r="H208" s="99">
        <v>2634.11</v>
      </c>
    </row>
    <row r="209" spans="1:9" ht="12.75" customHeight="1">
      <c r="A209" s="36">
        <v>45630</v>
      </c>
      <c r="B209" s="1" t="s">
        <v>435</v>
      </c>
      <c r="C209" t="s">
        <v>441</v>
      </c>
      <c r="D209" s="1" t="s">
        <v>26</v>
      </c>
      <c r="E209" s="1">
        <v>18248</v>
      </c>
      <c r="F209" s="67" t="s">
        <v>442</v>
      </c>
      <c r="G209" s="68" t="s">
        <v>443</v>
      </c>
      <c r="H209" s="99">
        <v>18805.84</v>
      </c>
    </row>
    <row r="210" spans="1:9" ht="12.75" customHeight="1">
      <c r="A210" s="36">
        <v>45630</v>
      </c>
      <c r="B210" s="1" t="s">
        <v>435</v>
      </c>
      <c r="C210" t="s">
        <v>448</v>
      </c>
      <c r="D210" s="1" t="s">
        <v>26</v>
      </c>
      <c r="E210" s="1">
        <v>21519</v>
      </c>
      <c r="F210" s="67" t="s">
        <v>236</v>
      </c>
      <c r="G210" s="72">
        <v>122592309</v>
      </c>
      <c r="H210" s="99">
        <v>19429.22</v>
      </c>
    </row>
    <row r="211" spans="1:9" ht="12.75" customHeight="1">
      <c r="A211"/>
      <c r="B211"/>
      <c r="C211"/>
      <c r="D211"/>
      <c r="E211"/>
      <c r="G211"/>
      <c r="H211"/>
    </row>
    <row r="212" spans="1:9" ht="12.75" customHeight="1">
      <c r="A212" s="48"/>
      <c r="B212" s="57"/>
      <c r="C212" s="57"/>
      <c r="D212" s="50"/>
      <c r="E212" s="49"/>
      <c r="F212" s="43" t="s">
        <v>563</v>
      </c>
      <c r="G212" s="57"/>
      <c r="H212" s="51"/>
      <c r="I212" s="51"/>
    </row>
    <row r="213" spans="1:9" ht="12.75" customHeight="1">
      <c r="A213" s="36">
        <v>45660</v>
      </c>
      <c r="B213" s="1" t="s">
        <v>493</v>
      </c>
      <c r="C213" s="1" t="s">
        <v>494</v>
      </c>
      <c r="D213" s="1" t="s">
        <v>13</v>
      </c>
      <c r="E213" s="3">
        <v>22107</v>
      </c>
      <c r="F213" s="67" t="s">
        <v>376</v>
      </c>
      <c r="G213" s="72" t="s">
        <v>495</v>
      </c>
      <c r="H213" s="99">
        <v>46904.49</v>
      </c>
    </row>
    <row r="214" spans="1:9" ht="12.75" customHeight="1">
      <c r="A214" s="36">
        <v>45673</v>
      </c>
      <c r="B214" s="79" t="s">
        <v>507</v>
      </c>
      <c r="C214" s="1" t="s">
        <v>528</v>
      </c>
      <c r="D214" s="1" t="s">
        <v>13</v>
      </c>
      <c r="E214" s="1">
        <v>24112</v>
      </c>
      <c r="F214" s="2" t="s">
        <v>294</v>
      </c>
      <c r="G214" s="1" t="s">
        <v>529</v>
      </c>
      <c r="H214" s="93">
        <v>13619.2</v>
      </c>
    </row>
    <row r="215" spans="1:9" ht="12.75" customHeight="1">
      <c r="A215" s="36">
        <v>45688</v>
      </c>
      <c r="B215" s="79" t="s">
        <v>546</v>
      </c>
      <c r="C215" s="1" t="s">
        <v>547</v>
      </c>
      <c r="D215" s="1" t="s">
        <v>20</v>
      </c>
      <c r="E215" s="1">
        <v>22111</v>
      </c>
      <c r="F215" s="67" t="s">
        <v>29</v>
      </c>
      <c r="G215" s="68" t="s">
        <v>548</v>
      </c>
      <c r="H215" s="99">
        <v>160261.43</v>
      </c>
    </row>
    <row r="216" spans="1:9" ht="12.75" customHeight="1">
      <c r="A216" s="36">
        <v>45673</v>
      </c>
      <c r="B216" s="79" t="s">
        <v>507</v>
      </c>
      <c r="C216" s="1" t="s">
        <v>508</v>
      </c>
      <c r="D216" s="1" t="s">
        <v>14</v>
      </c>
      <c r="E216" s="1">
        <v>23115</v>
      </c>
      <c r="F216" s="67" t="s">
        <v>382</v>
      </c>
      <c r="G216" s="68" t="s">
        <v>509</v>
      </c>
      <c r="H216" s="99">
        <v>5883.2</v>
      </c>
    </row>
    <row r="217" spans="1:9" ht="12.75" customHeight="1">
      <c r="A217" s="36">
        <v>45664</v>
      </c>
      <c r="B217" s="79" t="s">
        <v>496</v>
      </c>
      <c r="C217" s="1" t="s">
        <v>498</v>
      </c>
      <c r="D217" s="1" t="s">
        <v>1</v>
      </c>
      <c r="E217" s="1">
        <v>24120</v>
      </c>
      <c r="F217" s="67" t="s">
        <v>44</v>
      </c>
      <c r="G217" s="72">
        <v>2000966550</v>
      </c>
      <c r="H217" s="99">
        <v>19288.8</v>
      </c>
    </row>
    <row r="218" spans="1:9" ht="12.75" customHeight="1">
      <c r="A218" s="36">
        <v>45678</v>
      </c>
      <c r="B218" s="79" t="s">
        <v>530</v>
      </c>
      <c r="C218" s="1" t="s">
        <v>531</v>
      </c>
      <c r="D218" s="1" t="s">
        <v>1</v>
      </c>
      <c r="E218" s="1">
        <v>24120</v>
      </c>
      <c r="F218" s="2" t="s">
        <v>28</v>
      </c>
      <c r="G218" s="3" t="s">
        <v>532</v>
      </c>
      <c r="H218" s="93">
        <v>1298934.54</v>
      </c>
    </row>
    <row r="219" spans="1:9" ht="12.75" customHeight="1">
      <c r="A219" s="36">
        <v>45678</v>
      </c>
      <c r="B219" s="79" t="s">
        <v>530</v>
      </c>
      <c r="C219" s="1" t="s">
        <v>533</v>
      </c>
      <c r="D219" s="1" t="s">
        <v>15</v>
      </c>
      <c r="E219" s="1">
        <v>20304</v>
      </c>
      <c r="F219" s="2" t="s">
        <v>106</v>
      </c>
      <c r="G219" s="1" t="s">
        <v>534</v>
      </c>
      <c r="H219" s="93">
        <v>562.44000000000005</v>
      </c>
    </row>
    <row r="220" spans="1:9" ht="12.75" customHeight="1">
      <c r="A220" s="36">
        <v>45678</v>
      </c>
      <c r="B220" s="79" t="s">
        <v>530</v>
      </c>
      <c r="C220" s="1" t="s">
        <v>535</v>
      </c>
      <c r="D220" s="1" t="s">
        <v>15</v>
      </c>
      <c r="E220" s="1">
        <v>23111</v>
      </c>
      <c r="F220" s="2" t="s">
        <v>40</v>
      </c>
      <c r="G220" s="1" t="s">
        <v>536</v>
      </c>
      <c r="H220" s="93">
        <v>1226873</v>
      </c>
    </row>
    <row r="221" spans="1:9" ht="12.75" customHeight="1">
      <c r="A221" s="36">
        <v>45673</v>
      </c>
      <c r="B221" s="79" t="s">
        <v>507</v>
      </c>
      <c r="C221" s="1" t="s">
        <v>510</v>
      </c>
      <c r="D221" s="1" t="s">
        <v>15</v>
      </c>
      <c r="E221" s="1">
        <v>23112</v>
      </c>
      <c r="F221" s="67" t="s">
        <v>251</v>
      </c>
      <c r="G221" s="68">
        <v>463947</v>
      </c>
      <c r="H221" s="99">
        <v>1094.56</v>
      </c>
    </row>
    <row r="222" spans="1:9" ht="12.75" customHeight="1">
      <c r="A222" s="36">
        <v>45678</v>
      </c>
      <c r="B222" s="79" t="s">
        <v>530</v>
      </c>
      <c r="C222" s="1" t="s">
        <v>537</v>
      </c>
      <c r="D222" s="1" t="s">
        <v>15</v>
      </c>
      <c r="E222" s="1">
        <v>23112</v>
      </c>
      <c r="F222" s="2" t="s">
        <v>130</v>
      </c>
      <c r="G222" s="1">
        <v>13</v>
      </c>
      <c r="H222" s="93">
        <v>685985.49</v>
      </c>
    </row>
    <row r="223" spans="1:9" ht="12.75" customHeight="1">
      <c r="A223" s="36">
        <v>45673</v>
      </c>
      <c r="B223" s="79" t="s">
        <v>507</v>
      </c>
      <c r="C223" s="1" t="s">
        <v>511</v>
      </c>
      <c r="D223" s="1" t="s">
        <v>15</v>
      </c>
      <c r="E223" s="1">
        <v>23112</v>
      </c>
      <c r="F223" s="67" t="s">
        <v>187</v>
      </c>
      <c r="G223" s="68" t="s">
        <v>512</v>
      </c>
      <c r="H223" s="99">
        <v>2480</v>
      </c>
    </row>
    <row r="224" spans="1:9" ht="12.75" customHeight="1">
      <c r="A224" s="36">
        <v>45678</v>
      </c>
      <c r="B224" s="79" t="s">
        <v>530</v>
      </c>
      <c r="C224" s="1" t="s">
        <v>538</v>
      </c>
      <c r="D224" s="1" t="s">
        <v>7</v>
      </c>
      <c r="E224" s="1">
        <v>20299</v>
      </c>
      <c r="F224" s="2" t="s">
        <v>539</v>
      </c>
      <c r="G224" s="1">
        <v>18</v>
      </c>
      <c r="H224" s="93">
        <v>220637.44</v>
      </c>
    </row>
    <row r="225" spans="1:8" ht="12.75" customHeight="1">
      <c r="A225" s="36">
        <v>45688</v>
      </c>
      <c r="B225" s="79" t="s">
        <v>546</v>
      </c>
      <c r="C225" s="1" t="s">
        <v>549</v>
      </c>
      <c r="D225" s="1" t="s">
        <v>7</v>
      </c>
      <c r="E225" s="1">
        <v>23102</v>
      </c>
      <c r="F225" s="67" t="s">
        <v>180</v>
      </c>
      <c r="G225" s="68">
        <v>46547</v>
      </c>
      <c r="H225" s="99">
        <v>481680.91</v>
      </c>
    </row>
    <row r="226" spans="1:8" ht="12.75" customHeight="1">
      <c r="A226" s="36">
        <v>45678</v>
      </c>
      <c r="B226" s="79" t="s">
        <v>530</v>
      </c>
      <c r="C226" s="1" t="s">
        <v>542</v>
      </c>
      <c r="D226" s="1" t="s">
        <v>7</v>
      </c>
      <c r="E226" s="1">
        <v>23102</v>
      </c>
      <c r="F226" s="2" t="s">
        <v>251</v>
      </c>
      <c r="G226" s="1">
        <v>469183</v>
      </c>
      <c r="H226" s="93">
        <v>3339</v>
      </c>
    </row>
    <row r="227" spans="1:8" ht="12.75" customHeight="1">
      <c r="A227" s="36">
        <v>45678</v>
      </c>
      <c r="B227" s="79" t="s">
        <v>530</v>
      </c>
      <c r="C227" s="1" t="s">
        <v>540</v>
      </c>
      <c r="D227" s="1" t="s">
        <v>7</v>
      </c>
      <c r="E227" s="1">
        <v>23102</v>
      </c>
      <c r="F227" s="2" t="s">
        <v>187</v>
      </c>
      <c r="G227" s="1" t="s">
        <v>541</v>
      </c>
      <c r="H227" s="93">
        <v>5742.15</v>
      </c>
    </row>
    <row r="228" spans="1:8" ht="12.75" customHeight="1">
      <c r="A228" s="36">
        <v>45673</v>
      </c>
      <c r="B228" s="79" t="s">
        <v>507</v>
      </c>
      <c r="C228" s="1" t="s">
        <v>513</v>
      </c>
      <c r="D228" s="1" t="s">
        <v>10</v>
      </c>
      <c r="E228" s="1">
        <v>22113</v>
      </c>
      <c r="F228" s="67" t="s">
        <v>34</v>
      </c>
      <c r="G228" s="68" t="s">
        <v>514</v>
      </c>
      <c r="H228" s="99">
        <v>55000</v>
      </c>
    </row>
    <row r="229" spans="1:8" ht="12.75" customHeight="1">
      <c r="A229" s="36">
        <v>45673</v>
      </c>
      <c r="B229" s="79" t="s">
        <v>507</v>
      </c>
      <c r="C229" s="1" t="s">
        <v>515</v>
      </c>
      <c r="D229" s="1" t="s">
        <v>10</v>
      </c>
      <c r="E229" s="1">
        <v>22114</v>
      </c>
      <c r="F229" s="67" t="s">
        <v>35</v>
      </c>
      <c r="G229" s="68" t="s">
        <v>516</v>
      </c>
      <c r="H229" s="99">
        <v>29340.84</v>
      </c>
    </row>
    <row r="230" spans="1:8" ht="12.75" customHeight="1">
      <c r="A230" s="36">
        <v>45678</v>
      </c>
      <c r="B230" s="79" t="s">
        <v>530</v>
      </c>
      <c r="C230" s="1" t="s">
        <v>543</v>
      </c>
      <c r="D230" s="1" t="s">
        <v>10</v>
      </c>
      <c r="E230" s="1">
        <v>22114</v>
      </c>
      <c r="F230" s="2" t="s">
        <v>35</v>
      </c>
      <c r="G230" s="1" t="s">
        <v>544</v>
      </c>
      <c r="H230" s="93">
        <v>27977.08</v>
      </c>
    </row>
    <row r="231" spans="1:8" ht="12.75" customHeight="1">
      <c r="A231" s="36">
        <v>45688</v>
      </c>
      <c r="B231" s="79" t="s">
        <v>546</v>
      </c>
      <c r="C231" s="1" t="s">
        <v>550</v>
      </c>
      <c r="D231" s="1" t="s">
        <v>10</v>
      </c>
      <c r="E231" s="1">
        <v>23119</v>
      </c>
      <c r="F231" s="67" t="s">
        <v>28</v>
      </c>
      <c r="G231" s="68">
        <v>32</v>
      </c>
      <c r="H231" s="99">
        <v>2686123.52</v>
      </c>
    </row>
    <row r="232" spans="1:8" ht="12.75" customHeight="1">
      <c r="A232" s="36">
        <v>45688</v>
      </c>
      <c r="B232" s="79" t="s">
        <v>555</v>
      </c>
      <c r="D232" s="72" t="s">
        <v>6</v>
      </c>
      <c r="E232" s="1">
        <v>20300</v>
      </c>
      <c r="F232" s="67" t="s">
        <v>556</v>
      </c>
      <c r="G232" s="68" t="s">
        <v>557</v>
      </c>
      <c r="H232" s="99">
        <v>31248.75</v>
      </c>
    </row>
    <row r="233" spans="1:8" ht="12.75" customHeight="1">
      <c r="A233" s="36">
        <v>45688</v>
      </c>
      <c r="B233" s="79" t="s">
        <v>559</v>
      </c>
      <c r="D233" s="72" t="s">
        <v>6</v>
      </c>
      <c r="E233" s="1">
        <v>21512</v>
      </c>
      <c r="F233" s="67" t="s">
        <v>556</v>
      </c>
      <c r="G233" s="68" t="s">
        <v>557</v>
      </c>
      <c r="H233" s="99">
        <v>13861.62</v>
      </c>
    </row>
    <row r="234" spans="1:8" ht="12.75" customHeight="1">
      <c r="A234" s="36">
        <v>45688</v>
      </c>
      <c r="B234" s="79" t="s">
        <v>560</v>
      </c>
      <c r="D234" s="72" t="s">
        <v>6</v>
      </c>
      <c r="E234" s="1">
        <v>21512</v>
      </c>
      <c r="F234" s="67" t="s">
        <v>556</v>
      </c>
      <c r="G234" s="68" t="s">
        <v>557</v>
      </c>
      <c r="H234" s="99">
        <v>480.75</v>
      </c>
    </row>
    <row r="235" spans="1:8" ht="12.75" customHeight="1">
      <c r="A235" s="36">
        <v>45673</v>
      </c>
      <c r="B235" s="79" t="s">
        <v>507</v>
      </c>
      <c r="C235" s="1" t="s">
        <v>517</v>
      </c>
      <c r="D235" s="1" t="s">
        <v>6</v>
      </c>
      <c r="E235" s="1">
        <v>21512</v>
      </c>
      <c r="F235" s="67" t="s">
        <v>31</v>
      </c>
      <c r="G235" s="68" t="s">
        <v>518</v>
      </c>
      <c r="H235" s="99">
        <v>5363.52</v>
      </c>
    </row>
    <row r="236" spans="1:8" ht="12.75" customHeight="1">
      <c r="A236" s="36">
        <v>45688</v>
      </c>
      <c r="B236" s="79" t="s">
        <v>561</v>
      </c>
      <c r="D236" s="72" t="s">
        <v>6</v>
      </c>
      <c r="E236" s="1">
        <v>22106</v>
      </c>
      <c r="F236" s="67" t="s">
        <v>556</v>
      </c>
      <c r="G236" s="68" t="s">
        <v>557</v>
      </c>
      <c r="H236" s="99">
        <v>9855.3799999999992</v>
      </c>
    </row>
    <row r="237" spans="1:8" ht="12.75" customHeight="1">
      <c r="A237" s="36">
        <v>45688</v>
      </c>
      <c r="B237" s="79" t="s">
        <v>558</v>
      </c>
      <c r="D237" s="72" t="s">
        <v>6</v>
      </c>
      <c r="E237" s="1">
        <v>23105</v>
      </c>
      <c r="F237" s="67" t="s">
        <v>556</v>
      </c>
      <c r="G237" s="68" t="s">
        <v>557</v>
      </c>
      <c r="H237" s="99">
        <v>143824.38</v>
      </c>
    </row>
    <row r="238" spans="1:8" ht="12.75" customHeight="1">
      <c r="A238" s="36">
        <v>45664</v>
      </c>
      <c r="B238" s="1" t="s">
        <v>496</v>
      </c>
      <c r="C238" s="1" t="s">
        <v>497</v>
      </c>
      <c r="D238" s="1" t="s">
        <v>6</v>
      </c>
      <c r="E238" s="1">
        <v>23106</v>
      </c>
      <c r="F238" s="67" t="s">
        <v>44</v>
      </c>
      <c r="G238" s="72">
        <v>2000965120</v>
      </c>
      <c r="H238" s="99">
        <v>8572.7999999999993</v>
      </c>
    </row>
    <row r="239" spans="1:8" ht="12.75" customHeight="1">
      <c r="A239" s="36">
        <v>45673</v>
      </c>
      <c r="B239" s="79" t="s">
        <v>507</v>
      </c>
      <c r="C239" s="1" t="s">
        <v>519</v>
      </c>
      <c r="D239" s="1" t="s">
        <v>6</v>
      </c>
      <c r="E239" s="1">
        <v>23108</v>
      </c>
      <c r="F239" s="67" t="s">
        <v>31</v>
      </c>
      <c r="G239" s="68" t="s">
        <v>520</v>
      </c>
      <c r="H239" s="99">
        <v>26341.13</v>
      </c>
    </row>
    <row r="240" spans="1:8" ht="12.75" customHeight="1">
      <c r="A240" s="36">
        <v>45673</v>
      </c>
      <c r="B240" s="79" t="s">
        <v>507</v>
      </c>
      <c r="C240" s="1" t="s">
        <v>521</v>
      </c>
      <c r="D240" s="1" t="s">
        <v>6</v>
      </c>
      <c r="E240" s="1">
        <v>24110</v>
      </c>
      <c r="F240" s="67" t="s">
        <v>28</v>
      </c>
      <c r="G240" s="68" t="s">
        <v>522</v>
      </c>
      <c r="H240" s="99">
        <v>11419981.66</v>
      </c>
    </row>
    <row r="241" spans="1:9" ht="12.75" customHeight="1">
      <c r="A241" s="36">
        <v>45664</v>
      </c>
      <c r="B241" s="79" t="s">
        <v>496</v>
      </c>
      <c r="C241" s="1" t="s">
        <v>499</v>
      </c>
      <c r="D241" s="1" t="s">
        <v>9</v>
      </c>
      <c r="E241" s="1">
        <v>22109</v>
      </c>
      <c r="F241" s="67" t="s">
        <v>40</v>
      </c>
      <c r="G241" s="72">
        <v>54</v>
      </c>
      <c r="H241" s="99">
        <v>272737.86</v>
      </c>
    </row>
    <row r="242" spans="1:9" ht="12.75" customHeight="1">
      <c r="A242" s="36">
        <v>45673</v>
      </c>
      <c r="B242" s="79" t="s">
        <v>507</v>
      </c>
      <c r="C242" s="1" t="s">
        <v>523</v>
      </c>
      <c r="D242" s="1" t="s">
        <v>9</v>
      </c>
      <c r="E242" s="1">
        <v>22109</v>
      </c>
      <c r="F242" s="67" t="s">
        <v>524</v>
      </c>
      <c r="G242" s="72" t="s">
        <v>525</v>
      </c>
      <c r="H242" s="99">
        <v>25907.200000000001</v>
      </c>
    </row>
    <row r="243" spans="1:9" ht="12.75" customHeight="1">
      <c r="A243" s="36">
        <v>45673</v>
      </c>
      <c r="B243" s="79" t="s">
        <v>507</v>
      </c>
      <c r="C243" s="1" t="s">
        <v>526</v>
      </c>
      <c r="D243" s="1" t="s">
        <v>9</v>
      </c>
      <c r="E243" s="1">
        <v>22110</v>
      </c>
      <c r="F243" s="67" t="s">
        <v>310</v>
      </c>
      <c r="G243" s="68">
        <v>3</v>
      </c>
      <c r="H243" s="99">
        <v>289275</v>
      </c>
    </row>
    <row r="244" spans="1:9" ht="12.75" customHeight="1">
      <c r="A244" s="36">
        <v>45673</v>
      </c>
      <c r="B244" s="79" t="s">
        <v>507</v>
      </c>
      <c r="C244" s="1" t="s">
        <v>527</v>
      </c>
      <c r="D244" s="1" t="s">
        <v>9</v>
      </c>
      <c r="E244" s="1">
        <v>22110</v>
      </c>
      <c r="F244" s="67" t="s">
        <v>310</v>
      </c>
      <c r="G244" s="68">
        <v>4</v>
      </c>
      <c r="H244" s="99">
        <v>496850</v>
      </c>
    </row>
    <row r="245" spans="1:9" ht="12.75" customHeight="1">
      <c r="A245" s="36">
        <v>45688</v>
      </c>
      <c r="B245" s="79" t="s">
        <v>551</v>
      </c>
      <c r="D245" s="1" t="s">
        <v>38</v>
      </c>
      <c r="E245" s="1">
        <v>22112</v>
      </c>
      <c r="F245" s="67" t="s">
        <v>152</v>
      </c>
      <c r="G245" s="68" t="s">
        <v>552</v>
      </c>
      <c r="H245" s="99">
        <v>35278</v>
      </c>
    </row>
    <row r="246" spans="1:9" ht="12.75" customHeight="1">
      <c r="A246" s="36">
        <v>45688</v>
      </c>
      <c r="B246" s="79" t="s">
        <v>551</v>
      </c>
      <c r="D246" s="1" t="s">
        <v>38</v>
      </c>
      <c r="E246" s="1">
        <v>22112</v>
      </c>
      <c r="F246" s="67" t="s">
        <v>152</v>
      </c>
      <c r="G246" s="68" t="s">
        <v>553</v>
      </c>
      <c r="H246" s="99">
        <v>22806.34</v>
      </c>
    </row>
    <row r="247" spans="1:9" ht="12.75" customHeight="1">
      <c r="A247" s="36">
        <v>45688</v>
      </c>
      <c r="B247" s="79" t="s">
        <v>551</v>
      </c>
      <c r="D247" s="1" t="s">
        <v>38</v>
      </c>
      <c r="E247" s="1">
        <v>22112</v>
      </c>
      <c r="F247" s="67" t="s">
        <v>152</v>
      </c>
      <c r="G247" s="68" t="s">
        <v>554</v>
      </c>
      <c r="H247" s="99">
        <v>29157.81</v>
      </c>
    </row>
    <row r="248" spans="1:9" ht="12.75" customHeight="1">
      <c r="A248" s="36">
        <v>45664</v>
      </c>
      <c r="B248" s="79" t="s">
        <v>496</v>
      </c>
      <c r="C248" s="1" t="s">
        <v>500</v>
      </c>
      <c r="D248" s="1" t="s">
        <v>26</v>
      </c>
      <c r="E248" s="1">
        <v>18248</v>
      </c>
      <c r="F248" s="67" t="s">
        <v>111</v>
      </c>
      <c r="G248" s="68" t="s">
        <v>501</v>
      </c>
      <c r="H248" s="99">
        <v>695.09</v>
      </c>
    </row>
    <row r="249" spans="1:9" ht="12.75" customHeight="1">
      <c r="A249" s="36">
        <v>45664</v>
      </c>
      <c r="B249" s="79" t="s">
        <v>496</v>
      </c>
      <c r="C249" s="1" t="s">
        <v>502</v>
      </c>
      <c r="D249" s="1" t="s">
        <v>26</v>
      </c>
      <c r="E249" s="1">
        <v>18248</v>
      </c>
      <c r="F249" s="67" t="s">
        <v>111</v>
      </c>
      <c r="G249" s="68" t="s">
        <v>27</v>
      </c>
      <c r="H249" s="99">
        <v>3141.05</v>
      </c>
    </row>
    <row r="250" spans="1:9" ht="12.75" customHeight="1">
      <c r="A250" s="36">
        <v>45664</v>
      </c>
      <c r="B250" s="79" t="s">
        <v>496</v>
      </c>
      <c r="C250" s="1" t="s">
        <v>504</v>
      </c>
      <c r="D250" s="1" t="s">
        <v>26</v>
      </c>
      <c r="E250" s="1">
        <v>18248</v>
      </c>
      <c r="F250" s="67" t="s">
        <v>111</v>
      </c>
      <c r="G250" s="72">
        <v>1135599</v>
      </c>
      <c r="H250" s="99">
        <v>23318.400000000001</v>
      </c>
    </row>
    <row r="251" spans="1:9" ht="12.75" customHeight="1">
      <c r="A251" s="36">
        <v>45664</v>
      </c>
      <c r="B251" s="79" t="s">
        <v>496</v>
      </c>
      <c r="C251" s="1" t="s">
        <v>505</v>
      </c>
      <c r="D251" s="1" t="s">
        <v>26</v>
      </c>
      <c r="E251" s="1">
        <v>18248</v>
      </c>
      <c r="F251" s="67" t="s">
        <v>111</v>
      </c>
      <c r="G251" s="68" t="s">
        <v>506</v>
      </c>
      <c r="H251" s="99">
        <v>4440.1000000000004</v>
      </c>
    </row>
    <row r="252" spans="1:9" ht="12.75" customHeight="1">
      <c r="A252" s="36">
        <v>45678</v>
      </c>
      <c r="B252" s="79" t="s">
        <v>530</v>
      </c>
      <c r="C252" s="1" t="s">
        <v>545</v>
      </c>
      <c r="D252" s="1" t="s">
        <v>26</v>
      </c>
      <c r="E252" s="1">
        <v>18248</v>
      </c>
      <c r="F252" s="2" t="s">
        <v>40</v>
      </c>
      <c r="G252" s="1">
        <v>74</v>
      </c>
      <c r="H252" s="93">
        <v>512610</v>
      </c>
    </row>
    <row r="254" spans="1:9" ht="12.75" customHeight="1">
      <c r="A254" s="48"/>
      <c r="B254" s="57"/>
      <c r="C254" s="57"/>
      <c r="D254" s="50"/>
      <c r="E254" s="49"/>
      <c r="F254" s="43" t="s">
        <v>562</v>
      </c>
      <c r="G254" s="57"/>
      <c r="H254" s="51"/>
      <c r="I254" s="51"/>
    </row>
    <row r="255" spans="1:9" ht="12.75" customHeight="1">
      <c r="A255" s="36">
        <v>45694</v>
      </c>
      <c r="B255" s="72" t="s">
        <v>578</v>
      </c>
      <c r="C255" t="s">
        <v>595</v>
      </c>
      <c r="D255" s="72" t="s">
        <v>13</v>
      </c>
      <c r="E255" s="1">
        <v>23109</v>
      </c>
      <c r="F255" s="67" t="s">
        <v>28</v>
      </c>
      <c r="G255" s="3" t="s">
        <v>596</v>
      </c>
      <c r="H255" s="93">
        <v>2386273.5</v>
      </c>
    </row>
    <row r="256" spans="1:9" ht="12.75" customHeight="1">
      <c r="A256" s="36">
        <v>45714</v>
      </c>
      <c r="B256" s="72" t="s">
        <v>620</v>
      </c>
      <c r="C256" t="s">
        <v>627</v>
      </c>
      <c r="D256" s="1" t="s">
        <v>13</v>
      </c>
      <c r="E256" s="1">
        <v>23109</v>
      </c>
      <c r="F256" s="67" t="s">
        <v>294</v>
      </c>
      <c r="G256" s="72" t="s">
        <v>628</v>
      </c>
      <c r="H256" s="99">
        <v>14336</v>
      </c>
    </row>
    <row r="257" spans="1:8" ht="12.75" customHeight="1">
      <c r="A257" s="36">
        <v>45716</v>
      </c>
      <c r="B257" s="1" t="s">
        <v>631</v>
      </c>
      <c r="C257"/>
      <c r="D257" s="1" t="s">
        <v>13</v>
      </c>
      <c r="E257" s="1">
        <v>23109</v>
      </c>
      <c r="F257" s="67" t="s">
        <v>36</v>
      </c>
      <c r="G257" s="72" t="s">
        <v>632</v>
      </c>
      <c r="H257" s="85">
        <v>1828</v>
      </c>
    </row>
    <row r="258" spans="1:8" ht="12.75" customHeight="1">
      <c r="A258" s="36">
        <v>45716</v>
      </c>
      <c r="B258" s="1" t="s">
        <v>631</v>
      </c>
      <c r="C258"/>
      <c r="D258" s="1" t="s">
        <v>13</v>
      </c>
      <c r="E258" s="1">
        <v>23109</v>
      </c>
      <c r="F258" s="67" t="s">
        <v>36</v>
      </c>
      <c r="G258" s="72" t="s">
        <v>633</v>
      </c>
      <c r="H258" s="99">
        <v>951</v>
      </c>
    </row>
    <row r="259" spans="1:8" ht="12.75" customHeight="1">
      <c r="A259" s="36">
        <v>45716</v>
      </c>
      <c r="B259" s="1" t="s">
        <v>631</v>
      </c>
      <c r="C259"/>
      <c r="D259" s="1" t="s">
        <v>13</v>
      </c>
      <c r="E259" s="1">
        <v>23109</v>
      </c>
      <c r="F259" s="67" t="s">
        <v>36</v>
      </c>
      <c r="G259" s="72" t="s">
        <v>634</v>
      </c>
      <c r="H259" s="99">
        <v>424</v>
      </c>
    </row>
    <row r="260" spans="1:8" ht="12.75" customHeight="1">
      <c r="A260" s="36">
        <v>45716</v>
      </c>
      <c r="B260" s="1" t="s">
        <v>631</v>
      </c>
      <c r="C260"/>
      <c r="D260" s="1" t="s">
        <v>13</v>
      </c>
      <c r="E260" s="1">
        <v>23109</v>
      </c>
      <c r="F260" s="67" t="s">
        <v>36</v>
      </c>
      <c r="G260" s="72" t="s">
        <v>635</v>
      </c>
      <c r="H260" s="99">
        <v>914</v>
      </c>
    </row>
    <row r="261" spans="1:8" ht="12.75" customHeight="1">
      <c r="A261" s="36">
        <v>45716</v>
      </c>
      <c r="B261" s="1" t="s">
        <v>631</v>
      </c>
      <c r="C261"/>
      <c r="D261" s="1" t="s">
        <v>13</v>
      </c>
      <c r="E261" s="1">
        <v>23109</v>
      </c>
      <c r="F261" s="67" t="s">
        <v>36</v>
      </c>
      <c r="G261" s="72" t="s">
        <v>636</v>
      </c>
      <c r="H261" s="99">
        <v>610</v>
      </c>
    </row>
    <row r="262" spans="1:8" ht="12.75" customHeight="1">
      <c r="A262" s="36">
        <v>45694</v>
      </c>
      <c r="B262" s="72" t="s">
        <v>578</v>
      </c>
      <c r="C262" t="s">
        <v>579</v>
      </c>
      <c r="D262" s="72" t="s">
        <v>20</v>
      </c>
      <c r="E262" s="1">
        <v>22111</v>
      </c>
      <c r="F262" s="2" t="s">
        <v>130</v>
      </c>
      <c r="G262" s="1" t="s">
        <v>580</v>
      </c>
      <c r="H262" s="93">
        <v>125416.36</v>
      </c>
    </row>
    <row r="263" spans="1:8" ht="12.75" customHeight="1">
      <c r="A263" s="36">
        <v>45709</v>
      </c>
      <c r="B263" s="72" t="s">
        <v>614</v>
      </c>
      <c r="C263" t="s">
        <v>616</v>
      </c>
      <c r="D263" s="72" t="s">
        <v>20</v>
      </c>
      <c r="E263" s="1">
        <v>22111</v>
      </c>
      <c r="F263" s="67" t="s">
        <v>29</v>
      </c>
      <c r="G263" s="1" t="s">
        <v>617</v>
      </c>
      <c r="H263" s="93">
        <v>31605.16</v>
      </c>
    </row>
    <row r="264" spans="1:8" ht="12.75" customHeight="1">
      <c r="A264" s="36">
        <v>45694</v>
      </c>
      <c r="B264" s="72" t="s">
        <v>578</v>
      </c>
      <c r="C264" t="s">
        <v>581</v>
      </c>
      <c r="D264" s="72" t="s">
        <v>1</v>
      </c>
      <c r="E264" s="1">
        <v>24120</v>
      </c>
      <c r="F264" s="67" t="s">
        <v>44</v>
      </c>
      <c r="G264" s="1">
        <v>2000977979</v>
      </c>
      <c r="H264" s="93">
        <v>21432</v>
      </c>
    </row>
    <row r="265" spans="1:8" ht="12.75" customHeight="1">
      <c r="A265" s="36">
        <v>45701</v>
      </c>
      <c r="B265" s="72" t="s">
        <v>599</v>
      </c>
      <c r="C265" t="s">
        <v>600</v>
      </c>
      <c r="D265" s="72" t="s">
        <v>15</v>
      </c>
      <c r="E265" s="1">
        <v>22108</v>
      </c>
      <c r="F265" s="67" t="s">
        <v>30</v>
      </c>
      <c r="G265" s="1" t="s">
        <v>598</v>
      </c>
      <c r="H265" s="93">
        <v>198561.63</v>
      </c>
    </row>
    <row r="266" spans="1:8" ht="12.75" customHeight="1">
      <c r="A266" s="36">
        <v>45714</v>
      </c>
      <c r="B266" s="72" t="s">
        <v>620</v>
      </c>
      <c r="C266" t="s">
        <v>621</v>
      </c>
      <c r="D266" s="72" t="s">
        <v>15</v>
      </c>
      <c r="E266" s="1">
        <v>22108</v>
      </c>
      <c r="F266" s="67" t="s">
        <v>30</v>
      </c>
      <c r="G266" s="1">
        <v>25</v>
      </c>
      <c r="H266" s="93">
        <v>63824</v>
      </c>
    </row>
    <row r="267" spans="1:8" ht="12.75" customHeight="1">
      <c r="A267" s="36">
        <v>45716</v>
      </c>
      <c r="B267" s="1" t="s">
        <v>629</v>
      </c>
      <c r="C267"/>
      <c r="D267" s="1" t="s">
        <v>15</v>
      </c>
      <c r="E267" s="1">
        <v>22108</v>
      </c>
      <c r="F267" s="67" t="s">
        <v>36</v>
      </c>
      <c r="G267" s="72" t="s">
        <v>630</v>
      </c>
      <c r="H267" s="99">
        <f>727+335</f>
        <v>1062</v>
      </c>
    </row>
    <row r="268" spans="1:8" ht="12.75" customHeight="1">
      <c r="A268" s="36">
        <v>45691</v>
      </c>
      <c r="B268" s="72" t="s">
        <v>575</v>
      </c>
      <c r="D268" s="72" t="s">
        <v>15</v>
      </c>
      <c r="E268" s="1">
        <v>23111</v>
      </c>
      <c r="F268" s="67" t="s">
        <v>36</v>
      </c>
      <c r="G268" s="1" t="s">
        <v>576</v>
      </c>
      <c r="H268" s="93">
        <v>108578</v>
      </c>
    </row>
    <row r="269" spans="1:8" ht="12.75" customHeight="1">
      <c r="A269" s="36">
        <v>45691</v>
      </c>
      <c r="B269" s="72" t="s">
        <v>575</v>
      </c>
      <c r="D269" s="72" t="s">
        <v>15</v>
      </c>
      <c r="E269" s="1">
        <v>23111</v>
      </c>
      <c r="F269" s="67" t="s">
        <v>36</v>
      </c>
      <c r="G269" s="1" t="s">
        <v>577</v>
      </c>
      <c r="H269" s="93">
        <v>26204</v>
      </c>
    </row>
    <row r="270" spans="1:8" ht="12.75" customHeight="1">
      <c r="A270" s="36">
        <v>45694</v>
      </c>
      <c r="B270" s="72" t="s">
        <v>578</v>
      </c>
      <c r="C270" t="s">
        <v>582</v>
      </c>
      <c r="D270" s="72" t="s">
        <v>15</v>
      </c>
      <c r="E270" s="1">
        <v>23111</v>
      </c>
      <c r="F270" s="67" t="s">
        <v>40</v>
      </c>
      <c r="G270" s="1" t="s">
        <v>583</v>
      </c>
      <c r="H270" s="93">
        <v>953112</v>
      </c>
    </row>
    <row r="271" spans="1:8" ht="12.75" customHeight="1">
      <c r="A271" s="36">
        <v>45701</v>
      </c>
      <c r="B271" s="72" t="s">
        <v>599</v>
      </c>
      <c r="C271" t="s">
        <v>601</v>
      </c>
      <c r="D271" s="72" t="s">
        <v>15</v>
      </c>
      <c r="E271" s="1">
        <v>23111</v>
      </c>
      <c r="F271" s="67" t="s">
        <v>40</v>
      </c>
      <c r="G271" s="1" t="s">
        <v>602</v>
      </c>
      <c r="H271" s="93">
        <v>2108549</v>
      </c>
    </row>
    <row r="272" spans="1:8" ht="12.75" customHeight="1">
      <c r="A272" s="36">
        <v>45701</v>
      </c>
      <c r="B272" s="72" t="s">
        <v>599</v>
      </c>
      <c r="C272" t="s">
        <v>603</v>
      </c>
      <c r="D272" s="72" t="s">
        <v>15</v>
      </c>
      <c r="E272" s="1">
        <v>23112</v>
      </c>
      <c r="F272" s="67" t="s">
        <v>130</v>
      </c>
      <c r="G272" s="1" t="s">
        <v>604</v>
      </c>
      <c r="H272" s="93">
        <v>510599.51</v>
      </c>
    </row>
    <row r="273" spans="1:8" ht="12.75" customHeight="1">
      <c r="A273" s="36">
        <v>45714</v>
      </c>
      <c r="B273" s="72" t="s">
        <v>620</v>
      </c>
      <c r="C273" t="s">
        <v>622</v>
      </c>
      <c r="D273" s="72" t="s">
        <v>15</v>
      </c>
      <c r="E273" s="1">
        <v>23112</v>
      </c>
      <c r="F273" s="67" t="s">
        <v>251</v>
      </c>
      <c r="G273" s="1">
        <v>468492</v>
      </c>
      <c r="H273" s="93">
        <v>2189.13</v>
      </c>
    </row>
    <row r="274" spans="1:8" ht="12.75" customHeight="1">
      <c r="A274" s="36">
        <v>45701</v>
      </c>
      <c r="B274" s="72" t="s">
        <v>599</v>
      </c>
      <c r="C274" t="s">
        <v>612</v>
      </c>
      <c r="D274" s="72" t="s">
        <v>15</v>
      </c>
      <c r="E274" s="1">
        <v>23159</v>
      </c>
      <c r="F274" s="67" t="s">
        <v>613</v>
      </c>
      <c r="G274" s="72">
        <v>2904343</v>
      </c>
      <c r="H274" s="93">
        <v>62657.61</v>
      </c>
    </row>
    <row r="275" spans="1:8" ht="12.75" customHeight="1">
      <c r="A275" s="36">
        <v>45714</v>
      </c>
      <c r="B275" s="72" t="s">
        <v>620</v>
      </c>
      <c r="C275" t="s">
        <v>623</v>
      </c>
      <c r="D275" s="72" t="s">
        <v>7</v>
      </c>
      <c r="E275" s="1">
        <v>20299</v>
      </c>
      <c r="F275" s="67" t="s">
        <v>624</v>
      </c>
      <c r="G275" s="1">
        <v>20</v>
      </c>
      <c r="H275" s="93">
        <v>205073.06</v>
      </c>
    </row>
    <row r="276" spans="1:8" ht="12.75" customHeight="1">
      <c r="A276" s="36">
        <v>45701</v>
      </c>
      <c r="B276" s="72" t="s">
        <v>599</v>
      </c>
      <c r="C276" t="s">
        <v>605</v>
      </c>
      <c r="D276" s="72" t="s">
        <v>7</v>
      </c>
      <c r="E276" s="1">
        <v>23102</v>
      </c>
      <c r="F276" s="67" t="s">
        <v>180</v>
      </c>
      <c r="G276" s="1">
        <v>46567</v>
      </c>
      <c r="H276" s="93">
        <v>691014.72</v>
      </c>
    </row>
    <row r="277" spans="1:8" ht="12.75" customHeight="1">
      <c r="A277" s="36">
        <v>45709</v>
      </c>
      <c r="B277" s="72" t="s">
        <v>614</v>
      </c>
      <c r="C277" t="s">
        <v>615</v>
      </c>
      <c r="D277" s="72" t="s">
        <v>7</v>
      </c>
      <c r="E277" s="1">
        <v>23102</v>
      </c>
      <c r="F277" s="67" t="s">
        <v>180</v>
      </c>
      <c r="G277" s="1">
        <v>46627</v>
      </c>
      <c r="H277" s="93">
        <v>229736.97</v>
      </c>
    </row>
    <row r="278" spans="1:8" ht="12.75" customHeight="1">
      <c r="A278" s="36">
        <v>45701</v>
      </c>
      <c r="B278" s="72" t="s">
        <v>599</v>
      </c>
      <c r="C278" t="s">
        <v>610</v>
      </c>
      <c r="D278" s="72" t="s">
        <v>10</v>
      </c>
      <c r="E278" s="1">
        <v>21518</v>
      </c>
      <c r="F278" s="67" t="s">
        <v>157</v>
      </c>
      <c r="G278" s="72" t="s">
        <v>611</v>
      </c>
      <c r="H278" s="93">
        <v>2761.6</v>
      </c>
    </row>
    <row r="279" spans="1:8" ht="12.75" customHeight="1">
      <c r="A279" s="36">
        <v>45701</v>
      </c>
      <c r="B279" s="72" t="s">
        <v>599</v>
      </c>
      <c r="C279" t="s">
        <v>606</v>
      </c>
      <c r="D279" s="72" t="s">
        <v>10</v>
      </c>
      <c r="E279" s="1">
        <v>21518</v>
      </c>
      <c r="F279" s="67" t="s">
        <v>160</v>
      </c>
      <c r="G279" s="109" t="s">
        <v>607</v>
      </c>
      <c r="H279" s="93">
        <v>4057.5</v>
      </c>
    </row>
    <row r="280" spans="1:8" ht="12.75" customHeight="1">
      <c r="A280" s="36">
        <v>45701</v>
      </c>
      <c r="B280" s="72" t="s">
        <v>599</v>
      </c>
      <c r="C280" t="s">
        <v>608</v>
      </c>
      <c r="D280" s="72" t="s">
        <v>10</v>
      </c>
      <c r="E280" s="1">
        <v>22113</v>
      </c>
      <c r="F280" s="67" t="s">
        <v>34</v>
      </c>
      <c r="G280" s="72" t="s">
        <v>609</v>
      </c>
      <c r="H280" s="93">
        <v>55000</v>
      </c>
    </row>
    <row r="281" spans="1:8" ht="12.75" customHeight="1">
      <c r="A281" s="36">
        <v>45694</v>
      </c>
      <c r="B281" s="72" t="s">
        <v>578</v>
      </c>
      <c r="C281" t="s">
        <v>584</v>
      </c>
      <c r="D281" s="72" t="s">
        <v>10</v>
      </c>
      <c r="E281" s="1">
        <v>22114</v>
      </c>
      <c r="F281" s="67" t="s">
        <v>28</v>
      </c>
      <c r="G281" s="3" t="s">
        <v>585</v>
      </c>
      <c r="H281" s="93">
        <v>158207.06</v>
      </c>
    </row>
    <row r="282" spans="1:8" ht="12.75" customHeight="1">
      <c r="A282" s="36">
        <v>45709</v>
      </c>
      <c r="B282" s="72" t="s">
        <v>614</v>
      </c>
      <c r="C282" t="s">
        <v>618</v>
      </c>
      <c r="D282" s="1" t="s">
        <v>10</v>
      </c>
      <c r="E282" s="1">
        <v>22114</v>
      </c>
      <c r="F282" s="2" t="s">
        <v>28</v>
      </c>
      <c r="G282" s="3" t="s">
        <v>619</v>
      </c>
      <c r="H282" s="97">
        <v>215768.64</v>
      </c>
    </row>
    <row r="283" spans="1:8" ht="12.75" customHeight="1">
      <c r="A283" s="36">
        <v>45694</v>
      </c>
      <c r="B283" s="72" t="s">
        <v>578</v>
      </c>
      <c r="C283" t="s">
        <v>597</v>
      </c>
      <c r="D283" s="72" t="s">
        <v>6</v>
      </c>
      <c r="E283" s="1">
        <v>23104</v>
      </c>
      <c r="F283" s="67" t="s">
        <v>30</v>
      </c>
      <c r="G283" s="1" t="s">
        <v>598</v>
      </c>
      <c r="H283" s="93">
        <v>725694.04</v>
      </c>
    </row>
    <row r="284" spans="1:8" ht="12.75" customHeight="1">
      <c r="A284" s="36">
        <v>45694</v>
      </c>
      <c r="B284" s="72" t="s">
        <v>578</v>
      </c>
      <c r="C284" t="s">
        <v>589</v>
      </c>
      <c r="D284" s="72" t="s">
        <v>6</v>
      </c>
      <c r="E284" s="1">
        <v>23108</v>
      </c>
      <c r="F284" s="67" t="s">
        <v>43</v>
      </c>
      <c r="G284" s="1" t="s">
        <v>590</v>
      </c>
      <c r="H284" s="93">
        <v>164208.41</v>
      </c>
    </row>
    <row r="285" spans="1:8" ht="12.75" customHeight="1">
      <c r="A285" s="36">
        <v>45694</v>
      </c>
      <c r="B285" s="72" t="s">
        <v>578</v>
      </c>
      <c r="C285" t="s">
        <v>591</v>
      </c>
      <c r="D285" s="72" t="s">
        <v>6</v>
      </c>
      <c r="E285" s="1">
        <v>23108</v>
      </c>
      <c r="F285" s="67" t="s">
        <v>43</v>
      </c>
      <c r="G285" s="1" t="s">
        <v>592</v>
      </c>
      <c r="H285" s="93">
        <v>43827.42</v>
      </c>
    </row>
    <row r="286" spans="1:8" ht="12.75" customHeight="1">
      <c r="A286" s="36">
        <v>45714</v>
      </c>
      <c r="B286" s="72" t="s">
        <v>620</v>
      </c>
      <c r="C286" t="s">
        <v>625</v>
      </c>
      <c r="D286" s="1" t="s">
        <v>6</v>
      </c>
      <c r="E286" s="1">
        <v>23108</v>
      </c>
      <c r="F286" s="67" t="s">
        <v>626</v>
      </c>
      <c r="G286" s="72">
        <v>519299</v>
      </c>
      <c r="H286" s="99">
        <v>12909.63</v>
      </c>
    </row>
    <row r="287" spans="1:8" ht="12.75" customHeight="1">
      <c r="A287" s="36">
        <v>45694</v>
      </c>
      <c r="B287" s="72" t="s">
        <v>578</v>
      </c>
      <c r="C287" t="s">
        <v>588</v>
      </c>
      <c r="D287" s="72" t="s">
        <v>6</v>
      </c>
      <c r="E287" s="1">
        <v>24110</v>
      </c>
      <c r="F287" s="67" t="s">
        <v>44</v>
      </c>
      <c r="G287" s="1">
        <v>2000973793</v>
      </c>
      <c r="H287" s="93">
        <v>18886.95</v>
      </c>
    </row>
    <row r="288" spans="1:8" ht="12.75" customHeight="1">
      <c r="A288" s="36">
        <v>45694</v>
      </c>
      <c r="B288" s="72" t="s">
        <v>578</v>
      </c>
      <c r="C288" t="s">
        <v>593</v>
      </c>
      <c r="D288" s="72" t="s">
        <v>6</v>
      </c>
      <c r="E288" s="1">
        <v>24110</v>
      </c>
      <c r="F288" s="67" t="s">
        <v>28</v>
      </c>
      <c r="G288" s="3" t="s">
        <v>594</v>
      </c>
      <c r="H288" s="93">
        <v>11929060.74</v>
      </c>
    </row>
    <row r="289" spans="1:9" ht="12.75" customHeight="1">
      <c r="A289" s="36">
        <v>45694</v>
      </c>
      <c r="B289" s="72" t="s">
        <v>578</v>
      </c>
      <c r="C289" t="s">
        <v>586</v>
      </c>
      <c r="D289" s="72" t="s">
        <v>9</v>
      </c>
      <c r="E289" s="1">
        <v>22110</v>
      </c>
      <c r="F289" s="67" t="s">
        <v>310</v>
      </c>
      <c r="G289" s="1">
        <v>6</v>
      </c>
      <c r="H289" s="93">
        <v>171000</v>
      </c>
    </row>
    <row r="290" spans="1:9" ht="12.75" customHeight="1">
      <c r="A290" s="36">
        <v>45694</v>
      </c>
      <c r="B290" s="72" t="s">
        <v>578</v>
      </c>
      <c r="C290" t="s">
        <v>587</v>
      </c>
      <c r="D290" s="72" t="s">
        <v>9</v>
      </c>
      <c r="E290" s="1">
        <v>22110</v>
      </c>
      <c r="F290" s="67" t="s">
        <v>310</v>
      </c>
      <c r="G290" s="1">
        <v>5</v>
      </c>
      <c r="H290" s="93">
        <v>76000</v>
      </c>
    </row>
    <row r="292" spans="1:9" ht="12.75" customHeight="1">
      <c r="A292" s="48"/>
      <c r="B292" s="57"/>
      <c r="C292" s="57"/>
      <c r="D292" s="50"/>
      <c r="E292" s="49"/>
      <c r="F292" s="43" t="s">
        <v>637</v>
      </c>
      <c r="G292" s="57"/>
      <c r="H292" s="51"/>
      <c r="I292" s="51"/>
    </row>
    <row r="293" spans="1:9" ht="12.75" customHeight="1">
      <c r="A293" s="36">
        <v>45740</v>
      </c>
      <c r="B293" s="1" t="s">
        <v>668</v>
      </c>
      <c r="D293" s="1" t="s">
        <v>13</v>
      </c>
      <c r="E293" s="1">
        <v>23109</v>
      </c>
      <c r="F293" s="67" t="s">
        <v>36</v>
      </c>
      <c r="G293" s="68" t="s">
        <v>669</v>
      </c>
      <c r="H293" s="97">
        <v>51271</v>
      </c>
    </row>
    <row r="294" spans="1:9" ht="12.75" customHeight="1">
      <c r="A294" s="36">
        <v>45740</v>
      </c>
      <c r="B294" s="1" t="s">
        <v>670</v>
      </c>
      <c r="C294"/>
      <c r="D294" s="1" t="s">
        <v>13</v>
      </c>
      <c r="E294" s="1">
        <v>23109</v>
      </c>
      <c r="F294" s="67" t="s">
        <v>36</v>
      </c>
      <c r="G294" s="68" t="s">
        <v>671</v>
      </c>
      <c r="H294" s="97">
        <v>117797</v>
      </c>
    </row>
    <row r="295" spans="1:9" ht="12.75" customHeight="1">
      <c r="A295" s="36">
        <v>45721</v>
      </c>
      <c r="B295" s="1" t="s">
        <v>648</v>
      </c>
      <c r="C295" t="s">
        <v>679</v>
      </c>
      <c r="D295" s="1" t="s">
        <v>13</v>
      </c>
      <c r="E295" s="1">
        <v>23109</v>
      </c>
      <c r="F295" s="67" t="s">
        <v>28</v>
      </c>
      <c r="G295" s="68" t="s">
        <v>649</v>
      </c>
      <c r="H295" s="99">
        <v>596500</v>
      </c>
    </row>
    <row r="296" spans="1:9" ht="12.75" customHeight="1">
      <c r="A296" s="36">
        <v>45747</v>
      </c>
      <c r="B296" s="1" t="s">
        <v>674</v>
      </c>
      <c r="C296" t="s">
        <v>704</v>
      </c>
      <c r="D296" s="1" t="s">
        <v>13</v>
      </c>
      <c r="E296" s="1">
        <v>23109</v>
      </c>
      <c r="F296" s="67" t="s">
        <v>28</v>
      </c>
      <c r="G296" s="72">
        <v>57</v>
      </c>
      <c r="H296" s="99">
        <v>149666.44</v>
      </c>
    </row>
    <row r="297" spans="1:9" ht="12.75" customHeight="1">
      <c r="A297" s="36">
        <v>45730</v>
      </c>
      <c r="B297" s="1" t="s">
        <v>653</v>
      </c>
      <c r="C297" t="s">
        <v>694</v>
      </c>
      <c r="D297" s="1" t="s">
        <v>13</v>
      </c>
      <c r="E297" s="1">
        <v>23109</v>
      </c>
      <c r="F297" s="67" t="s">
        <v>294</v>
      </c>
      <c r="G297" s="72" t="s">
        <v>659</v>
      </c>
      <c r="H297" s="99">
        <v>13619.2</v>
      </c>
    </row>
    <row r="298" spans="1:9" ht="12.75" customHeight="1">
      <c r="A298" s="36">
        <v>45729</v>
      </c>
      <c r="B298" s="1" t="s">
        <v>653</v>
      </c>
      <c r="C298" t="s">
        <v>684</v>
      </c>
      <c r="D298" s="1" t="s">
        <v>1</v>
      </c>
      <c r="E298" s="1">
        <v>24120</v>
      </c>
      <c r="F298" s="67" t="s">
        <v>44</v>
      </c>
      <c r="G298" s="68">
        <v>2000992384</v>
      </c>
      <c r="H298" s="99">
        <v>22503.599999999999</v>
      </c>
    </row>
    <row r="299" spans="1:9" ht="12.75" customHeight="1">
      <c r="A299" s="36">
        <v>45721</v>
      </c>
      <c r="B299" s="1" t="s">
        <v>648</v>
      </c>
      <c r="C299" t="s">
        <v>680</v>
      </c>
      <c r="D299" s="1" t="s">
        <v>1</v>
      </c>
      <c r="E299" s="1">
        <v>24120</v>
      </c>
      <c r="F299" s="67" t="s">
        <v>28</v>
      </c>
      <c r="G299" s="68" t="s">
        <v>650</v>
      </c>
      <c r="H299" s="99">
        <v>988636.67</v>
      </c>
    </row>
    <row r="300" spans="1:9" ht="12.75" customHeight="1">
      <c r="A300" s="36">
        <v>45729</v>
      </c>
      <c r="B300" s="1" t="s">
        <v>653</v>
      </c>
      <c r="C300" t="s">
        <v>685</v>
      </c>
      <c r="D300" s="1" t="s">
        <v>1</v>
      </c>
      <c r="E300" s="1">
        <v>24120</v>
      </c>
      <c r="F300" s="67" t="s">
        <v>28</v>
      </c>
      <c r="G300" s="68" t="s">
        <v>654</v>
      </c>
      <c r="H300" s="99">
        <v>1184848.32</v>
      </c>
    </row>
    <row r="301" spans="1:9" ht="12.75" customHeight="1">
      <c r="A301" s="36">
        <v>45730</v>
      </c>
      <c r="B301" s="1" t="s">
        <v>653</v>
      </c>
      <c r="C301" t="s">
        <v>696</v>
      </c>
      <c r="D301" s="1" t="s">
        <v>1</v>
      </c>
      <c r="E301" s="1">
        <v>24120</v>
      </c>
      <c r="F301" s="67" t="s">
        <v>28</v>
      </c>
      <c r="G301" s="68" t="s">
        <v>661</v>
      </c>
      <c r="H301" s="99">
        <v>1661698.81</v>
      </c>
    </row>
    <row r="302" spans="1:9" ht="12.75" customHeight="1">
      <c r="A302" s="36">
        <v>45740</v>
      </c>
      <c r="B302" s="1" t="s">
        <v>662</v>
      </c>
      <c r="C302" t="s">
        <v>697</v>
      </c>
      <c r="D302" s="1" t="s">
        <v>15</v>
      </c>
      <c r="E302" s="1">
        <v>22108</v>
      </c>
      <c r="F302" s="67" t="s">
        <v>30</v>
      </c>
      <c r="G302" s="68">
        <v>26</v>
      </c>
      <c r="H302" s="97">
        <v>45028.23</v>
      </c>
    </row>
    <row r="303" spans="1:9" ht="12.75" customHeight="1">
      <c r="A303" s="36">
        <v>45721</v>
      </c>
      <c r="B303" s="1" t="s">
        <v>648</v>
      </c>
      <c r="C303" t="s">
        <v>681</v>
      </c>
      <c r="D303" s="1" t="s">
        <v>15</v>
      </c>
      <c r="E303" s="1">
        <v>22108</v>
      </c>
      <c r="F303" s="67" t="s">
        <v>106</v>
      </c>
      <c r="G303" s="72" t="s">
        <v>651</v>
      </c>
      <c r="H303" s="99">
        <v>1632</v>
      </c>
    </row>
    <row r="304" spans="1:9" ht="12.75" customHeight="1">
      <c r="A304" s="36">
        <v>45740</v>
      </c>
      <c r="B304" s="1" t="s">
        <v>662</v>
      </c>
      <c r="C304" t="s">
        <v>698</v>
      </c>
      <c r="D304" s="1" t="s">
        <v>15</v>
      </c>
      <c r="E304" s="1">
        <v>23111</v>
      </c>
      <c r="F304" s="67" t="s">
        <v>40</v>
      </c>
      <c r="G304" s="68" t="s">
        <v>663</v>
      </c>
      <c r="H304" s="97">
        <v>1699514.51</v>
      </c>
    </row>
    <row r="305" spans="1:8" ht="12.75" customHeight="1">
      <c r="A305" s="36">
        <v>45740</v>
      </c>
      <c r="B305" s="1" t="s">
        <v>672</v>
      </c>
      <c r="C305"/>
      <c r="D305" s="1" t="s">
        <v>15</v>
      </c>
      <c r="E305" s="1">
        <v>23111</v>
      </c>
      <c r="F305" s="67" t="s">
        <v>36</v>
      </c>
      <c r="G305" s="72" t="s">
        <v>673</v>
      </c>
      <c r="H305" s="99">
        <v>14257</v>
      </c>
    </row>
    <row r="306" spans="1:8" ht="12.75" customHeight="1">
      <c r="A306" s="36">
        <v>45729</v>
      </c>
      <c r="B306" s="1" t="s">
        <v>653</v>
      </c>
      <c r="C306" t="s">
        <v>686</v>
      </c>
      <c r="D306" s="1" t="s">
        <v>15</v>
      </c>
      <c r="E306" s="1">
        <v>23112</v>
      </c>
      <c r="F306" s="67" t="s">
        <v>130</v>
      </c>
      <c r="G306" s="68" t="s">
        <v>655</v>
      </c>
      <c r="H306" s="99">
        <v>581470.11</v>
      </c>
    </row>
    <row r="307" spans="1:8" ht="12.75" customHeight="1">
      <c r="A307" s="36">
        <v>45740</v>
      </c>
      <c r="B307" s="1" t="s">
        <v>662</v>
      </c>
      <c r="C307" t="s">
        <v>699</v>
      </c>
      <c r="D307" s="1" t="s">
        <v>7</v>
      </c>
      <c r="E307" s="1">
        <v>17173</v>
      </c>
      <c r="F307" s="67" t="s">
        <v>33</v>
      </c>
      <c r="G307" s="68">
        <v>2501228</v>
      </c>
      <c r="H307" s="97">
        <v>9812.9500000000007</v>
      </c>
    </row>
    <row r="308" spans="1:8" ht="12.75" customHeight="1">
      <c r="A308" s="36">
        <v>45729</v>
      </c>
      <c r="B308" s="1" t="s">
        <v>653</v>
      </c>
      <c r="C308" t="s">
        <v>687</v>
      </c>
      <c r="D308" s="1" t="s">
        <v>7</v>
      </c>
      <c r="E308" s="1">
        <v>20299</v>
      </c>
      <c r="F308" s="67" t="s">
        <v>539</v>
      </c>
      <c r="G308" s="68">
        <v>19</v>
      </c>
      <c r="H308" s="99">
        <v>44954</v>
      </c>
    </row>
    <row r="309" spans="1:8" ht="12.75" customHeight="1">
      <c r="A309" s="36">
        <v>45729</v>
      </c>
      <c r="B309" s="1" t="s">
        <v>653</v>
      </c>
      <c r="C309" t="s">
        <v>688</v>
      </c>
      <c r="D309" s="1" t="s">
        <v>7</v>
      </c>
      <c r="E309" s="1">
        <v>22100</v>
      </c>
      <c r="F309" s="67" t="s">
        <v>28</v>
      </c>
      <c r="G309" s="68" t="s">
        <v>656</v>
      </c>
      <c r="H309" s="99">
        <v>69754.399999999994</v>
      </c>
    </row>
    <row r="310" spans="1:8" ht="12.75" customHeight="1">
      <c r="A310" s="36">
        <v>45747</v>
      </c>
      <c r="B310" s="1" t="s">
        <v>674</v>
      </c>
      <c r="C310" t="s">
        <v>705</v>
      </c>
      <c r="D310" s="1" t="s">
        <v>7</v>
      </c>
      <c r="E310" s="1">
        <v>22100</v>
      </c>
      <c r="F310" s="67" t="s">
        <v>28</v>
      </c>
      <c r="G310" s="72" t="s">
        <v>675</v>
      </c>
      <c r="H310" s="99">
        <v>200790.54</v>
      </c>
    </row>
    <row r="311" spans="1:8" ht="12.75" customHeight="1">
      <c r="A311" s="36">
        <v>45729</v>
      </c>
      <c r="B311" s="1" t="s">
        <v>653</v>
      </c>
      <c r="C311" t="s">
        <v>689</v>
      </c>
      <c r="D311" s="1" t="s">
        <v>7</v>
      </c>
      <c r="E311" s="1">
        <v>24107</v>
      </c>
      <c r="F311" s="67" t="s">
        <v>28</v>
      </c>
      <c r="G311" s="68" t="s">
        <v>656</v>
      </c>
      <c r="H311" s="99">
        <v>737616.56</v>
      </c>
    </row>
    <row r="312" spans="1:8" ht="12.75" customHeight="1">
      <c r="A312" s="36">
        <v>45747</v>
      </c>
      <c r="B312" s="1" t="s">
        <v>674</v>
      </c>
      <c r="C312" t="s">
        <v>706</v>
      </c>
      <c r="D312" s="1" t="s">
        <v>7</v>
      </c>
      <c r="E312" s="1">
        <v>24107</v>
      </c>
      <c r="F312" s="67" t="s">
        <v>28</v>
      </c>
      <c r="G312" s="72" t="s">
        <v>676</v>
      </c>
      <c r="H312" s="99">
        <v>1639667.44</v>
      </c>
    </row>
    <row r="313" spans="1:8" ht="12.75" customHeight="1">
      <c r="A313" s="36">
        <v>45740</v>
      </c>
      <c r="B313" s="1" t="s">
        <v>662</v>
      </c>
      <c r="C313" t="s">
        <v>700</v>
      </c>
      <c r="D313" s="1" t="s">
        <v>10</v>
      </c>
      <c r="E313" s="1">
        <v>21518</v>
      </c>
      <c r="F313" s="67" t="s">
        <v>157</v>
      </c>
      <c r="G313" s="68" t="s">
        <v>664</v>
      </c>
      <c r="H313" s="97">
        <v>2209.2800000000002</v>
      </c>
    </row>
    <row r="314" spans="1:8" ht="12.75" customHeight="1">
      <c r="A314" s="36">
        <v>45740</v>
      </c>
      <c r="B314" s="1" t="s">
        <v>662</v>
      </c>
      <c r="C314" t="s">
        <v>701</v>
      </c>
      <c r="D314" s="1" t="s">
        <v>10</v>
      </c>
      <c r="E314" s="1">
        <v>22113</v>
      </c>
      <c r="F314" s="67" t="s">
        <v>34</v>
      </c>
      <c r="G314" s="68" t="s">
        <v>665</v>
      </c>
      <c r="H314" s="97">
        <v>55000</v>
      </c>
    </row>
    <row r="315" spans="1:8" ht="12.75" customHeight="1">
      <c r="A315" s="36">
        <v>45740</v>
      </c>
      <c r="B315" s="1" t="s">
        <v>662</v>
      </c>
      <c r="C315" t="s">
        <v>703</v>
      </c>
      <c r="D315" s="1" t="s">
        <v>10</v>
      </c>
      <c r="E315" s="1">
        <v>22114</v>
      </c>
      <c r="F315" s="67" t="s">
        <v>35</v>
      </c>
      <c r="G315" s="68" t="s">
        <v>667</v>
      </c>
      <c r="H315" s="97">
        <v>19769.2</v>
      </c>
    </row>
    <row r="316" spans="1:8" ht="12.75" customHeight="1">
      <c r="A316" s="36">
        <v>45740</v>
      </c>
      <c r="B316" s="1" t="s">
        <v>662</v>
      </c>
      <c r="C316" t="s">
        <v>702</v>
      </c>
      <c r="D316" s="1" t="s">
        <v>10</v>
      </c>
      <c r="E316" s="1">
        <v>22114</v>
      </c>
      <c r="F316" s="67" t="s">
        <v>28</v>
      </c>
      <c r="G316" s="68" t="s">
        <v>666</v>
      </c>
      <c r="H316" s="97">
        <v>285370.57</v>
      </c>
    </row>
    <row r="317" spans="1:8" ht="12.75" customHeight="1">
      <c r="A317" s="36">
        <v>45721</v>
      </c>
      <c r="B317" s="1" t="s">
        <v>648</v>
      </c>
      <c r="C317" t="s">
        <v>682</v>
      </c>
      <c r="D317" s="1" t="s">
        <v>10</v>
      </c>
      <c r="E317" s="1">
        <v>23119</v>
      </c>
      <c r="F317" s="67" t="s">
        <v>28</v>
      </c>
      <c r="G317" s="72">
        <v>33</v>
      </c>
      <c r="H317" s="99">
        <v>3009452.36</v>
      </c>
    </row>
    <row r="318" spans="1:8" ht="12.75" customHeight="1">
      <c r="A318" s="36">
        <v>45729</v>
      </c>
      <c r="B318" s="1" t="s">
        <v>653</v>
      </c>
      <c r="C318" t="s">
        <v>692</v>
      </c>
      <c r="D318" s="1" t="s">
        <v>6</v>
      </c>
      <c r="E318" s="1">
        <v>20300</v>
      </c>
      <c r="F318" s="67" t="s">
        <v>30</v>
      </c>
      <c r="G318" s="72">
        <v>22</v>
      </c>
      <c r="H318" s="99">
        <v>169691.74</v>
      </c>
    </row>
    <row r="319" spans="1:8" ht="12.75" customHeight="1">
      <c r="A319" s="36">
        <v>45747</v>
      </c>
      <c r="B319" s="1" t="s">
        <v>674</v>
      </c>
      <c r="C319" t="s">
        <v>707</v>
      </c>
      <c r="D319" s="1" t="s">
        <v>6</v>
      </c>
      <c r="E319" s="1">
        <v>20300</v>
      </c>
      <c r="F319" s="67" t="s">
        <v>30</v>
      </c>
      <c r="G319" s="72" t="s">
        <v>677</v>
      </c>
      <c r="H319" s="99">
        <v>646012.37</v>
      </c>
    </row>
    <row r="320" spans="1:8" ht="12.75" customHeight="1">
      <c r="A320" s="36">
        <v>45730</v>
      </c>
      <c r="B320" s="1" t="s">
        <v>653</v>
      </c>
      <c r="C320" t="s">
        <v>695</v>
      </c>
      <c r="D320" s="1" t="s">
        <v>6</v>
      </c>
      <c r="E320" s="1">
        <v>21512</v>
      </c>
      <c r="F320" s="67" t="s">
        <v>31</v>
      </c>
      <c r="G320" s="68" t="s">
        <v>660</v>
      </c>
      <c r="H320" s="99">
        <v>16163.38</v>
      </c>
    </row>
    <row r="321" spans="1:9" ht="12.75" customHeight="1">
      <c r="A321" s="36">
        <v>45729</v>
      </c>
      <c r="B321" s="1" t="s">
        <v>653</v>
      </c>
      <c r="C321" t="s">
        <v>690</v>
      </c>
      <c r="D321" s="1" t="s">
        <v>6</v>
      </c>
      <c r="E321" s="1">
        <v>23108</v>
      </c>
      <c r="F321" s="67" t="s">
        <v>43</v>
      </c>
      <c r="G321" s="72" t="s">
        <v>657</v>
      </c>
      <c r="H321" s="99">
        <v>82554.25</v>
      </c>
    </row>
    <row r="322" spans="1:9" ht="12.75" customHeight="1">
      <c r="A322" s="36">
        <v>45721</v>
      </c>
      <c r="B322" s="1" t="s">
        <v>648</v>
      </c>
      <c r="C322" t="s">
        <v>683</v>
      </c>
      <c r="D322" s="1" t="s">
        <v>6</v>
      </c>
      <c r="E322" s="1">
        <v>23108</v>
      </c>
      <c r="F322" s="67" t="s">
        <v>31</v>
      </c>
      <c r="G322" s="68" t="s">
        <v>652</v>
      </c>
      <c r="H322" s="99">
        <v>26341.13</v>
      </c>
    </row>
    <row r="323" spans="1:9" ht="12.75" customHeight="1">
      <c r="A323" s="36">
        <v>45729</v>
      </c>
      <c r="B323" s="1" t="s">
        <v>653</v>
      </c>
      <c r="C323" t="s">
        <v>691</v>
      </c>
      <c r="D323" s="1" t="s">
        <v>6</v>
      </c>
      <c r="E323" s="1">
        <v>23108</v>
      </c>
      <c r="F323" s="67" t="s">
        <v>31</v>
      </c>
      <c r="G323" s="68" t="s">
        <v>658</v>
      </c>
      <c r="H323" s="99">
        <v>9658.41</v>
      </c>
    </row>
    <row r="324" spans="1:9" ht="12.75" customHeight="1">
      <c r="A324" s="36">
        <v>45729</v>
      </c>
      <c r="B324" s="1" t="s">
        <v>653</v>
      </c>
      <c r="C324" t="s">
        <v>693</v>
      </c>
      <c r="D324" s="1" t="s">
        <v>9</v>
      </c>
      <c r="E324" s="1">
        <v>22110</v>
      </c>
      <c r="F324" s="67" t="s">
        <v>310</v>
      </c>
      <c r="G324" s="72">
        <v>7</v>
      </c>
      <c r="H324" s="99">
        <v>343686.18</v>
      </c>
    </row>
    <row r="326" spans="1:9" ht="12.75" customHeight="1">
      <c r="A326" s="48"/>
      <c r="B326" s="57"/>
      <c r="C326" s="57"/>
      <c r="D326" s="50"/>
      <c r="E326" s="49"/>
      <c r="F326" s="43" t="s">
        <v>678</v>
      </c>
      <c r="G326" s="57"/>
      <c r="H326" s="51"/>
      <c r="I326" s="51"/>
    </row>
    <row r="327" spans="1:9" ht="12.75" customHeight="1">
      <c r="A327" s="36">
        <v>45754</v>
      </c>
      <c r="B327" s="1" t="s">
        <v>716</v>
      </c>
      <c r="C327" s="67" t="s">
        <v>717</v>
      </c>
      <c r="D327" s="1" t="s">
        <v>20</v>
      </c>
      <c r="E327" s="1">
        <v>22111</v>
      </c>
      <c r="F327" s="67" t="s">
        <v>29</v>
      </c>
      <c r="G327" s="72" t="s">
        <v>718</v>
      </c>
      <c r="H327" s="99">
        <v>56201.19</v>
      </c>
    </row>
    <row r="328" spans="1:9" ht="12.75" customHeight="1">
      <c r="A328" s="36">
        <v>45754</v>
      </c>
      <c r="B328" s="1" t="s">
        <v>716</v>
      </c>
      <c r="C328" s="67" t="s">
        <v>719</v>
      </c>
      <c r="D328" s="1" t="s">
        <v>1</v>
      </c>
      <c r="E328" s="1">
        <v>24120</v>
      </c>
      <c r="F328" s="67" t="s">
        <v>44</v>
      </c>
      <c r="G328" s="72">
        <v>2000999767</v>
      </c>
      <c r="H328" s="99">
        <v>21432</v>
      </c>
    </row>
    <row r="329" spans="1:9" ht="12.75" customHeight="1">
      <c r="A329" s="36">
        <v>45754</v>
      </c>
      <c r="B329" s="1" t="s">
        <v>716</v>
      </c>
      <c r="C329" s="67" t="s">
        <v>720</v>
      </c>
      <c r="D329" s="1" t="s">
        <v>15</v>
      </c>
      <c r="E329" s="1">
        <v>23112</v>
      </c>
      <c r="F329" s="67" t="s">
        <v>130</v>
      </c>
      <c r="G329" s="72" t="s">
        <v>721</v>
      </c>
      <c r="H329" s="99">
        <v>1237969.46</v>
      </c>
    </row>
    <row r="330" spans="1:9" ht="12.75" customHeight="1">
      <c r="A330" s="36">
        <v>45754</v>
      </c>
      <c r="B330" s="1" t="s">
        <v>716</v>
      </c>
      <c r="C330" s="67" t="s">
        <v>722</v>
      </c>
      <c r="D330" s="1" t="s">
        <v>7</v>
      </c>
      <c r="E330" s="1">
        <v>17173</v>
      </c>
      <c r="F330" s="67" t="s">
        <v>33</v>
      </c>
      <c r="G330" s="72">
        <v>2408457</v>
      </c>
      <c r="H330" s="99">
        <v>35412.47</v>
      </c>
    </row>
    <row r="331" spans="1:9" ht="12.75" customHeight="1">
      <c r="A331" s="36">
        <v>45754</v>
      </c>
      <c r="B331" s="1" t="s">
        <v>716</v>
      </c>
      <c r="C331" s="67" t="s">
        <v>723</v>
      </c>
      <c r="D331" s="1" t="s">
        <v>6</v>
      </c>
      <c r="E331" s="1">
        <v>23108</v>
      </c>
      <c r="F331" s="67" t="s">
        <v>31</v>
      </c>
      <c r="G331" s="68" t="s">
        <v>724</v>
      </c>
      <c r="H331" s="99">
        <v>12845.71</v>
      </c>
    </row>
    <row r="332" spans="1:9" ht="12.75" customHeight="1">
      <c r="A332" s="36">
        <v>45754</v>
      </c>
      <c r="B332" s="1" t="s">
        <v>716</v>
      </c>
      <c r="C332" s="67" t="s">
        <v>725</v>
      </c>
      <c r="D332" s="1" t="s">
        <v>10</v>
      </c>
      <c r="E332" s="1">
        <v>23119</v>
      </c>
      <c r="F332" s="67" t="s">
        <v>28</v>
      </c>
      <c r="G332" s="72">
        <v>34</v>
      </c>
      <c r="H332" s="99">
        <v>3618830.52</v>
      </c>
    </row>
    <row r="333" spans="1:9" ht="12.75" customHeight="1">
      <c r="A333" s="36">
        <v>45761</v>
      </c>
      <c r="B333" s="1" t="s">
        <v>726</v>
      </c>
      <c r="C333" s="67" t="s">
        <v>727</v>
      </c>
      <c r="D333" s="1" t="s">
        <v>10</v>
      </c>
      <c r="E333" s="1">
        <v>22113</v>
      </c>
      <c r="F333" s="67" t="s">
        <v>34</v>
      </c>
      <c r="G333" s="72" t="s">
        <v>728</v>
      </c>
      <c r="H333" s="99">
        <v>55000</v>
      </c>
    </row>
    <row r="334" spans="1:9" ht="12.75" customHeight="1">
      <c r="A334" s="36">
        <v>45763</v>
      </c>
      <c r="B334" s="1" t="s">
        <v>729</v>
      </c>
      <c r="C334" s="67" t="s">
        <v>730</v>
      </c>
      <c r="D334" s="1" t="s">
        <v>13</v>
      </c>
      <c r="E334" s="1">
        <v>23109</v>
      </c>
      <c r="F334" s="67" t="s">
        <v>294</v>
      </c>
      <c r="G334" s="72" t="s">
        <v>731</v>
      </c>
      <c r="H334" s="99">
        <v>13619.2</v>
      </c>
    </row>
    <row r="335" spans="1:9" ht="12.75" customHeight="1">
      <c r="A335" s="36">
        <v>45763</v>
      </c>
      <c r="B335" s="1" t="s">
        <v>729</v>
      </c>
      <c r="C335" s="67" t="s">
        <v>732</v>
      </c>
      <c r="D335" s="1" t="s">
        <v>1</v>
      </c>
      <c r="E335" s="1">
        <v>24120</v>
      </c>
      <c r="F335" s="67" t="s">
        <v>28</v>
      </c>
      <c r="G335" s="68" t="s">
        <v>733</v>
      </c>
      <c r="H335" s="99">
        <v>1375514.47</v>
      </c>
    </row>
    <row r="336" spans="1:9" ht="12.75" customHeight="1">
      <c r="A336" s="36">
        <v>45763</v>
      </c>
      <c r="B336" s="1" t="s">
        <v>729</v>
      </c>
      <c r="C336" s="67" t="s">
        <v>734</v>
      </c>
      <c r="D336" s="1" t="s">
        <v>7</v>
      </c>
      <c r="E336" s="1">
        <v>20299</v>
      </c>
      <c r="F336" s="67" t="s">
        <v>539</v>
      </c>
      <c r="G336" s="72">
        <v>20</v>
      </c>
      <c r="H336" s="99">
        <v>116617.82</v>
      </c>
    </row>
    <row r="337" spans="1:8" ht="12.75" customHeight="1">
      <c r="A337" s="36">
        <v>45763</v>
      </c>
      <c r="B337" s="1" t="s">
        <v>729</v>
      </c>
      <c r="C337" s="67" t="s">
        <v>735</v>
      </c>
      <c r="D337" s="1" t="s">
        <v>10</v>
      </c>
      <c r="E337" s="1">
        <v>22113</v>
      </c>
      <c r="F337" s="67" t="s">
        <v>34</v>
      </c>
      <c r="G337" s="72" t="s">
        <v>736</v>
      </c>
      <c r="H337" s="99">
        <v>55000</v>
      </c>
    </row>
    <row r="338" spans="1:8" ht="12.75" customHeight="1">
      <c r="A338" s="36">
        <v>45763</v>
      </c>
      <c r="B338" s="1" t="s">
        <v>729</v>
      </c>
      <c r="C338" s="67" t="s">
        <v>737</v>
      </c>
      <c r="D338" s="1" t="s">
        <v>10</v>
      </c>
      <c r="E338" s="1">
        <v>22114</v>
      </c>
      <c r="F338" s="67" t="s">
        <v>35</v>
      </c>
      <c r="G338" s="72" t="s">
        <v>738</v>
      </c>
      <c r="H338" s="99">
        <v>27430.799999999999</v>
      </c>
    </row>
    <row r="339" spans="1:8" ht="12.75" customHeight="1">
      <c r="A339" s="36">
        <v>45763</v>
      </c>
      <c r="B339" s="1" t="s">
        <v>729</v>
      </c>
      <c r="C339" s="67" t="s">
        <v>739</v>
      </c>
      <c r="D339" s="1" t="s">
        <v>10</v>
      </c>
      <c r="E339" s="1">
        <v>22114</v>
      </c>
      <c r="F339" s="67" t="s">
        <v>28</v>
      </c>
      <c r="G339" s="68" t="s">
        <v>740</v>
      </c>
      <c r="H339" s="99">
        <v>566946.92000000004</v>
      </c>
    </row>
    <row r="340" spans="1:8" ht="12.75" customHeight="1">
      <c r="A340" s="36">
        <v>45763</v>
      </c>
      <c r="B340" s="1" t="s">
        <v>729</v>
      </c>
      <c r="C340" s="67" t="s">
        <v>741</v>
      </c>
      <c r="D340" s="1" t="s">
        <v>6</v>
      </c>
      <c r="E340" s="1">
        <v>20300</v>
      </c>
      <c r="F340" s="67" t="s">
        <v>30</v>
      </c>
      <c r="G340" s="72">
        <v>23</v>
      </c>
      <c r="H340" s="99">
        <v>73103.520000000004</v>
      </c>
    </row>
    <row r="341" spans="1:8" ht="12.75" customHeight="1">
      <c r="A341" s="36">
        <v>45763</v>
      </c>
      <c r="B341" s="1" t="s">
        <v>729</v>
      </c>
      <c r="C341" s="67" t="s">
        <v>742</v>
      </c>
      <c r="D341" s="1" t="s">
        <v>6</v>
      </c>
      <c r="E341" s="1">
        <v>21512</v>
      </c>
      <c r="F341" s="67" t="s">
        <v>31</v>
      </c>
      <c r="G341" s="68" t="s">
        <v>743</v>
      </c>
      <c r="H341" s="99">
        <v>12775.25</v>
      </c>
    </row>
    <row r="342" spans="1:8" ht="12.75" customHeight="1">
      <c r="A342" s="36">
        <v>45763</v>
      </c>
      <c r="B342" s="1" t="s">
        <v>729</v>
      </c>
      <c r="C342" s="67" t="s">
        <v>744</v>
      </c>
      <c r="D342" s="1" t="s">
        <v>6</v>
      </c>
      <c r="E342" s="1">
        <v>22105</v>
      </c>
      <c r="F342" s="67" t="s">
        <v>745</v>
      </c>
      <c r="G342" s="68" t="s">
        <v>746</v>
      </c>
      <c r="H342" s="99">
        <v>432513.76</v>
      </c>
    </row>
    <row r="343" spans="1:8" ht="12.75" customHeight="1">
      <c r="A343" s="36">
        <v>45763</v>
      </c>
      <c r="B343" s="1" t="s">
        <v>729</v>
      </c>
      <c r="C343" s="67" t="s">
        <v>747</v>
      </c>
      <c r="D343" s="1" t="s">
        <v>6</v>
      </c>
      <c r="E343" s="1">
        <v>23108</v>
      </c>
      <c r="F343" s="67" t="s">
        <v>31</v>
      </c>
      <c r="G343" s="68" t="s">
        <v>748</v>
      </c>
      <c r="H343" s="99">
        <v>16911.04</v>
      </c>
    </row>
    <row r="344" spans="1:8" ht="12.75" customHeight="1">
      <c r="A344" s="36">
        <v>45763</v>
      </c>
      <c r="B344" s="1" t="s">
        <v>729</v>
      </c>
      <c r="C344" s="67" t="s">
        <v>749</v>
      </c>
      <c r="D344" s="1" t="s">
        <v>9</v>
      </c>
      <c r="E344" s="1">
        <v>22109</v>
      </c>
      <c r="F344" s="67" t="s">
        <v>339</v>
      </c>
      <c r="G344" s="68" t="s">
        <v>750</v>
      </c>
      <c r="H344" s="99">
        <v>2636.64</v>
      </c>
    </row>
    <row r="345" spans="1:8" ht="12.75" customHeight="1">
      <c r="A345" s="36">
        <v>45764</v>
      </c>
      <c r="B345" s="1" t="s">
        <v>729</v>
      </c>
      <c r="C345" s="67" t="s">
        <v>751</v>
      </c>
      <c r="D345" s="1" t="s">
        <v>6</v>
      </c>
      <c r="E345" s="1">
        <v>21512</v>
      </c>
      <c r="F345" s="67" t="s">
        <v>752</v>
      </c>
      <c r="G345" s="68" t="s">
        <v>753</v>
      </c>
      <c r="H345" s="99">
        <v>116346.42</v>
      </c>
    </row>
    <row r="346" spans="1:8" ht="12.75" customHeight="1">
      <c r="A346" s="36">
        <v>45770</v>
      </c>
      <c r="B346" s="1" t="s">
        <v>754</v>
      </c>
      <c r="C346" s="67" t="s">
        <v>755</v>
      </c>
      <c r="D346" s="1" t="s">
        <v>7</v>
      </c>
      <c r="E346" s="1">
        <v>22100</v>
      </c>
      <c r="F346" s="67" t="s">
        <v>28</v>
      </c>
      <c r="G346" s="68" t="s">
        <v>756</v>
      </c>
      <c r="H346" s="99">
        <v>112342</v>
      </c>
    </row>
    <row r="347" spans="1:8" ht="12.75" customHeight="1">
      <c r="A347" s="36">
        <v>45770</v>
      </c>
      <c r="B347" s="1" t="s">
        <v>754</v>
      </c>
      <c r="C347" s="67" t="s">
        <v>757</v>
      </c>
      <c r="D347" s="1" t="s">
        <v>7</v>
      </c>
      <c r="E347" s="1">
        <v>23102</v>
      </c>
      <c r="F347" s="67" t="s">
        <v>180</v>
      </c>
      <c r="G347" s="68">
        <v>46757</v>
      </c>
      <c r="H347" s="99">
        <v>289868.49</v>
      </c>
    </row>
    <row r="348" spans="1:8" ht="12.75" customHeight="1">
      <c r="A348" s="36">
        <v>45770</v>
      </c>
      <c r="B348" s="1" t="s">
        <v>754</v>
      </c>
      <c r="C348" s="67" t="s">
        <v>758</v>
      </c>
      <c r="D348" s="1" t="s">
        <v>7</v>
      </c>
      <c r="E348" s="1">
        <v>24107</v>
      </c>
      <c r="F348" s="67" t="s">
        <v>28</v>
      </c>
      <c r="G348" s="68" t="s">
        <v>759</v>
      </c>
      <c r="H348" s="99">
        <v>949723</v>
      </c>
    </row>
    <row r="349" spans="1:8" ht="12.75" customHeight="1">
      <c r="A349" s="36">
        <v>45770</v>
      </c>
      <c r="B349" s="1" t="s">
        <v>754</v>
      </c>
      <c r="C349" s="67" t="s">
        <v>760</v>
      </c>
      <c r="D349" s="1" t="s">
        <v>10</v>
      </c>
      <c r="E349" s="1">
        <v>21518</v>
      </c>
      <c r="F349" s="67" t="s">
        <v>157</v>
      </c>
      <c r="G349" s="68" t="s">
        <v>761</v>
      </c>
      <c r="H349" s="99">
        <v>7180.16</v>
      </c>
    </row>
    <row r="350" spans="1:8" ht="12.75" customHeight="1">
      <c r="A350" s="36">
        <v>45770</v>
      </c>
      <c r="B350" s="1" t="s">
        <v>754</v>
      </c>
      <c r="C350" s="67" t="s">
        <v>762</v>
      </c>
      <c r="D350" s="1" t="s">
        <v>20</v>
      </c>
      <c r="E350" s="1">
        <v>22111</v>
      </c>
      <c r="F350" s="2" t="s">
        <v>29</v>
      </c>
      <c r="G350" s="1" t="s">
        <v>763</v>
      </c>
      <c r="H350" s="97">
        <v>53601.22</v>
      </c>
    </row>
    <row r="351" spans="1:8" ht="12.75" customHeight="1">
      <c r="A351" s="36">
        <v>45771</v>
      </c>
      <c r="B351" s="1" t="s">
        <v>754</v>
      </c>
      <c r="C351" s="67" t="s">
        <v>764</v>
      </c>
      <c r="D351" s="1" t="s">
        <v>6</v>
      </c>
      <c r="E351" s="1">
        <v>21512</v>
      </c>
      <c r="F351" s="67" t="s">
        <v>106</v>
      </c>
      <c r="G351" s="68" t="s">
        <v>765</v>
      </c>
      <c r="H351" s="99">
        <v>297441.12</v>
      </c>
    </row>
    <row r="352" spans="1:8" ht="12.75" customHeight="1">
      <c r="A352" s="36">
        <v>45775</v>
      </c>
      <c r="B352" s="1" t="s">
        <v>766</v>
      </c>
      <c r="C352" s="67" t="s">
        <v>767</v>
      </c>
      <c r="D352" s="1" t="s">
        <v>26</v>
      </c>
      <c r="E352" s="1">
        <v>21519</v>
      </c>
      <c r="F352" s="67" t="s">
        <v>768</v>
      </c>
      <c r="G352" s="68" t="s">
        <v>769</v>
      </c>
      <c r="H352" s="99">
        <v>12500</v>
      </c>
    </row>
    <row r="353" spans="1:8" ht="12.75" customHeight="1">
      <c r="A353" s="36">
        <v>45775</v>
      </c>
      <c r="B353" s="1" t="s">
        <v>770</v>
      </c>
      <c r="C353" s="67"/>
      <c r="D353" s="1" t="s">
        <v>15</v>
      </c>
      <c r="E353" s="1">
        <v>23111</v>
      </c>
      <c r="F353" s="67" t="s">
        <v>36</v>
      </c>
      <c r="G353" s="68" t="s">
        <v>771</v>
      </c>
      <c r="H353" s="99">
        <v>1164</v>
      </c>
    </row>
    <row r="354" spans="1:8" ht="12.75" customHeight="1">
      <c r="A354" s="36">
        <v>45775</v>
      </c>
      <c r="B354" s="1" t="s">
        <v>772</v>
      </c>
      <c r="C354" s="67"/>
      <c r="D354" s="1" t="s">
        <v>15</v>
      </c>
      <c r="E354" s="1">
        <v>23111</v>
      </c>
      <c r="F354" s="67" t="s">
        <v>36</v>
      </c>
      <c r="G354" s="68" t="s">
        <v>773</v>
      </c>
      <c r="H354" s="99">
        <v>84</v>
      </c>
    </row>
    <row r="355" spans="1:8" ht="12.75" customHeight="1">
      <c r="A355" s="36">
        <v>45775</v>
      </c>
      <c r="B355" s="1" t="s">
        <v>774</v>
      </c>
      <c r="C355" s="67"/>
      <c r="D355" s="1" t="s">
        <v>15</v>
      </c>
      <c r="E355" s="1">
        <v>23111</v>
      </c>
      <c r="F355" s="67" t="s">
        <v>36</v>
      </c>
      <c r="G355" s="68" t="s">
        <v>775</v>
      </c>
      <c r="H355" s="99">
        <v>498</v>
      </c>
    </row>
    <row r="356" spans="1:8" ht="12.75" customHeight="1">
      <c r="A356" s="36">
        <v>45775</v>
      </c>
      <c r="B356" s="1" t="s">
        <v>776</v>
      </c>
      <c r="C356" s="67"/>
      <c r="D356" s="1" t="s">
        <v>15</v>
      </c>
      <c r="E356" s="1">
        <v>23111</v>
      </c>
      <c r="F356" s="67" t="s">
        <v>36</v>
      </c>
      <c r="G356" s="68" t="s">
        <v>777</v>
      </c>
      <c r="H356" s="99">
        <v>1542</v>
      </c>
    </row>
    <row r="357" spans="1:8" ht="12.75" customHeight="1">
      <c r="A357" s="36">
        <v>45775</v>
      </c>
      <c r="B357" s="1" t="s">
        <v>778</v>
      </c>
      <c r="C357" s="67"/>
      <c r="D357" s="1" t="s">
        <v>15</v>
      </c>
      <c r="E357" s="1">
        <v>23111</v>
      </c>
      <c r="F357" s="67" t="s">
        <v>36</v>
      </c>
      <c r="G357" s="68" t="s">
        <v>779</v>
      </c>
      <c r="H357" s="99">
        <v>862</v>
      </c>
    </row>
    <row r="358" spans="1:8" ht="12.75" customHeight="1">
      <c r="A358" s="36">
        <v>45775</v>
      </c>
      <c r="B358" s="1" t="s">
        <v>780</v>
      </c>
      <c r="C358" s="67"/>
      <c r="D358" s="1" t="s">
        <v>15</v>
      </c>
      <c r="E358" s="1">
        <v>23111</v>
      </c>
      <c r="F358" s="67" t="s">
        <v>36</v>
      </c>
      <c r="G358" s="68" t="s">
        <v>781</v>
      </c>
      <c r="H358" s="99">
        <v>12090</v>
      </c>
    </row>
    <row r="359" spans="1:8" ht="12.75" customHeight="1">
      <c r="A359" s="36">
        <v>45775</v>
      </c>
      <c r="B359" s="1" t="s">
        <v>782</v>
      </c>
      <c r="C359" s="67"/>
      <c r="D359" s="1" t="s">
        <v>15</v>
      </c>
      <c r="E359" s="1">
        <v>22108</v>
      </c>
      <c r="F359" s="67" t="s">
        <v>36</v>
      </c>
      <c r="G359" s="68" t="s">
        <v>783</v>
      </c>
      <c r="H359" s="99">
        <v>308</v>
      </c>
    </row>
    <row r="360" spans="1:8" ht="12.75" customHeight="1">
      <c r="A360" s="36">
        <v>45775</v>
      </c>
      <c r="B360" s="92" t="s">
        <v>784</v>
      </c>
      <c r="C360" s="67"/>
      <c r="D360" s="1" t="s">
        <v>15</v>
      </c>
      <c r="E360" s="1">
        <v>23111</v>
      </c>
      <c r="F360" s="67" t="s">
        <v>36</v>
      </c>
      <c r="G360" s="68" t="s">
        <v>785</v>
      </c>
      <c r="H360" s="99">
        <v>6465</v>
      </c>
    </row>
    <row r="361" spans="1:8" ht="12.75" customHeight="1">
      <c r="A361" s="36">
        <v>45775</v>
      </c>
      <c r="B361" s="92" t="s">
        <v>786</v>
      </c>
      <c r="C361" s="67"/>
      <c r="D361" s="1" t="s">
        <v>15</v>
      </c>
      <c r="E361" s="1">
        <v>23111</v>
      </c>
      <c r="F361" s="67" t="s">
        <v>36</v>
      </c>
      <c r="G361" s="68" t="s">
        <v>787</v>
      </c>
      <c r="H361" s="99">
        <v>23729</v>
      </c>
    </row>
    <row r="362" spans="1:8" ht="12.75" customHeight="1">
      <c r="A362" s="36">
        <v>45775</v>
      </c>
      <c r="B362" s="92" t="s">
        <v>788</v>
      </c>
      <c r="C362" s="67"/>
      <c r="D362" s="1" t="s">
        <v>15</v>
      </c>
      <c r="E362" s="1">
        <v>23111</v>
      </c>
      <c r="F362" s="67" t="s">
        <v>36</v>
      </c>
      <c r="G362" s="68" t="s">
        <v>789</v>
      </c>
      <c r="H362" s="99">
        <v>376</v>
      </c>
    </row>
    <row r="363" spans="1:8" ht="12.75" customHeight="1">
      <c r="A363" s="36">
        <v>45775</v>
      </c>
      <c r="B363" s="79" t="s">
        <v>790</v>
      </c>
      <c r="C363" s="67"/>
      <c r="D363" s="72" t="s">
        <v>6</v>
      </c>
      <c r="E363" s="1">
        <v>21512</v>
      </c>
      <c r="F363" s="67" t="s">
        <v>556</v>
      </c>
      <c r="G363" s="68" t="s">
        <v>791</v>
      </c>
      <c r="H363" s="99">
        <f>32385+8734+468</f>
        <v>41587</v>
      </c>
    </row>
    <row r="364" spans="1:8" ht="12.75" customHeight="1">
      <c r="A364" s="36">
        <v>45775</v>
      </c>
      <c r="B364" s="79" t="s">
        <v>792</v>
      </c>
      <c r="C364" s="67"/>
      <c r="D364" s="72" t="s">
        <v>793</v>
      </c>
      <c r="E364" s="1">
        <v>23109</v>
      </c>
      <c r="F364" s="67" t="s">
        <v>556</v>
      </c>
      <c r="G364" s="68" t="s">
        <v>794</v>
      </c>
      <c r="H364" s="97">
        <v>19022</v>
      </c>
    </row>
    <row r="365" spans="1:8" ht="12.75" customHeight="1">
      <c r="A365" s="36">
        <v>45775</v>
      </c>
      <c r="B365" s="79" t="s">
        <v>795</v>
      </c>
      <c r="C365"/>
      <c r="D365" s="72" t="s">
        <v>793</v>
      </c>
      <c r="E365" s="1">
        <v>23109</v>
      </c>
      <c r="F365" s="67" t="s">
        <v>556</v>
      </c>
      <c r="G365" s="68" t="s">
        <v>791</v>
      </c>
      <c r="H365" s="97">
        <v>13619.2</v>
      </c>
    </row>
    <row r="366" spans="1:8" ht="12.75" customHeight="1">
      <c r="A366" s="36">
        <v>45777</v>
      </c>
      <c r="B366" s="79" t="s">
        <v>796</v>
      </c>
      <c r="C366" s="67" t="s">
        <v>797</v>
      </c>
      <c r="D366" s="72" t="s">
        <v>14</v>
      </c>
      <c r="E366" s="1">
        <v>23115</v>
      </c>
      <c r="F366" s="67" t="s">
        <v>398</v>
      </c>
      <c r="G366" s="68">
        <v>4004381</v>
      </c>
      <c r="H366" s="97">
        <v>20859</v>
      </c>
    </row>
    <row r="367" spans="1:8" ht="12.75" customHeight="1">
      <c r="A367" s="36">
        <v>45777</v>
      </c>
      <c r="B367" s="79" t="s">
        <v>796</v>
      </c>
      <c r="C367" s="67" t="s">
        <v>798</v>
      </c>
      <c r="D367" s="72" t="s">
        <v>15</v>
      </c>
      <c r="E367" s="1">
        <v>22108</v>
      </c>
      <c r="F367" s="67" t="s">
        <v>30</v>
      </c>
      <c r="G367" s="68">
        <v>27</v>
      </c>
      <c r="H367" s="97">
        <v>53281.38</v>
      </c>
    </row>
    <row r="368" spans="1:8" ht="12.75" customHeight="1">
      <c r="A368" s="36">
        <v>45777</v>
      </c>
      <c r="B368" s="79" t="s">
        <v>796</v>
      </c>
      <c r="C368" s="67" t="s">
        <v>799</v>
      </c>
      <c r="D368" s="72" t="s">
        <v>800</v>
      </c>
      <c r="E368" s="1">
        <v>17173</v>
      </c>
      <c r="F368" s="67" t="s">
        <v>33</v>
      </c>
      <c r="G368" s="68">
        <v>2502332</v>
      </c>
      <c r="H368" s="97">
        <v>102416.7</v>
      </c>
    </row>
    <row r="369" spans="1:9" ht="12.75" customHeight="1">
      <c r="A369" s="36">
        <v>45777</v>
      </c>
      <c r="B369" s="79" t="s">
        <v>796</v>
      </c>
      <c r="C369" s="67" t="s">
        <v>801</v>
      </c>
      <c r="D369" s="72" t="s">
        <v>800</v>
      </c>
      <c r="E369" s="1">
        <v>17173</v>
      </c>
      <c r="F369" s="67" t="s">
        <v>33</v>
      </c>
      <c r="G369" s="68">
        <v>2503453</v>
      </c>
      <c r="H369" s="97">
        <v>36020.83</v>
      </c>
    </row>
    <row r="371" spans="1:9" ht="12.75" customHeight="1">
      <c r="A371" s="48"/>
      <c r="B371" s="57"/>
      <c r="C371" s="57"/>
      <c r="D371" s="50"/>
      <c r="E371" s="49"/>
      <c r="F371" s="43" t="s">
        <v>802</v>
      </c>
      <c r="G371" s="57"/>
      <c r="H371" s="51"/>
      <c r="I371" s="51"/>
    </row>
    <row r="372" spans="1:9" ht="12.75" customHeight="1">
      <c r="A372" s="36">
        <v>45782</v>
      </c>
      <c r="B372" s="79" t="s">
        <v>813</v>
      </c>
      <c r="C372" s="67" t="s">
        <v>814</v>
      </c>
      <c r="D372" s="72" t="s">
        <v>10</v>
      </c>
      <c r="E372" s="1">
        <v>23159</v>
      </c>
      <c r="F372" s="67" t="s">
        <v>815</v>
      </c>
      <c r="G372" s="68" t="s">
        <v>816</v>
      </c>
      <c r="H372" s="97">
        <v>18908.04</v>
      </c>
      <c r="I372" s="79"/>
    </row>
    <row r="373" spans="1:9" ht="12.75" customHeight="1">
      <c r="A373" s="36">
        <v>45784</v>
      </c>
      <c r="B373" s="79" t="s">
        <v>817</v>
      </c>
      <c r="C373" s="67" t="s">
        <v>818</v>
      </c>
      <c r="D373" s="72" t="s">
        <v>6</v>
      </c>
      <c r="E373" s="1">
        <v>23104</v>
      </c>
      <c r="F373" s="67" t="s">
        <v>30</v>
      </c>
      <c r="G373" s="68">
        <v>26</v>
      </c>
      <c r="H373" s="97">
        <v>1943705.6000000001</v>
      </c>
      <c r="I373" s="79"/>
    </row>
    <row r="374" spans="1:9" ht="12.75" customHeight="1">
      <c r="A374" s="36">
        <v>45784</v>
      </c>
      <c r="B374" s="79" t="s">
        <v>817</v>
      </c>
      <c r="C374" s="67" t="s">
        <v>819</v>
      </c>
      <c r="D374" s="72" t="s">
        <v>9</v>
      </c>
      <c r="E374" s="1">
        <v>22110</v>
      </c>
      <c r="F374" s="67" t="s">
        <v>310</v>
      </c>
      <c r="G374" s="68">
        <v>9</v>
      </c>
      <c r="H374" s="97">
        <v>288186.57</v>
      </c>
      <c r="I374" s="79"/>
    </row>
    <row r="375" spans="1:9" ht="12.75" customHeight="1">
      <c r="A375" s="36">
        <v>45784</v>
      </c>
      <c r="B375" s="79" t="s">
        <v>817</v>
      </c>
      <c r="C375" s="67" t="s">
        <v>820</v>
      </c>
      <c r="D375" s="72" t="s">
        <v>9</v>
      </c>
      <c r="E375" s="1">
        <v>22110</v>
      </c>
      <c r="F375" s="67" t="s">
        <v>310</v>
      </c>
      <c r="G375" s="68">
        <v>8</v>
      </c>
      <c r="H375" s="97">
        <v>236075</v>
      </c>
      <c r="I375" s="79"/>
    </row>
    <row r="376" spans="1:9" ht="12.75" customHeight="1">
      <c r="A376" s="36">
        <v>45784</v>
      </c>
      <c r="B376" s="79" t="s">
        <v>817</v>
      </c>
      <c r="C376" s="67" t="s">
        <v>821</v>
      </c>
      <c r="D376" s="72" t="s">
        <v>9</v>
      </c>
      <c r="E376" s="1">
        <v>22109</v>
      </c>
      <c r="F376" s="67" t="s">
        <v>524</v>
      </c>
      <c r="G376" s="68" t="s">
        <v>822</v>
      </c>
      <c r="H376" s="97">
        <v>6705.11</v>
      </c>
      <c r="I376" s="79"/>
    </row>
    <row r="377" spans="1:9" ht="12.75" customHeight="1">
      <c r="A377" s="36">
        <v>45784</v>
      </c>
      <c r="B377" s="79" t="s">
        <v>817</v>
      </c>
      <c r="C377" s="67" t="s">
        <v>823</v>
      </c>
      <c r="D377" s="72" t="s">
        <v>10</v>
      </c>
      <c r="E377" s="1">
        <v>21518</v>
      </c>
      <c r="F377" s="67" t="s">
        <v>28</v>
      </c>
      <c r="G377" s="68" t="s">
        <v>824</v>
      </c>
      <c r="H377" s="97">
        <v>68504.149999999994</v>
      </c>
      <c r="I377" s="79"/>
    </row>
    <row r="378" spans="1:9" ht="12.75" customHeight="1">
      <c r="A378" s="36">
        <v>45784</v>
      </c>
      <c r="B378" s="79" t="s">
        <v>817</v>
      </c>
      <c r="C378" s="67" t="s">
        <v>825</v>
      </c>
      <c r="D378" s="72" t="s">
        <v>10</v>
      </c>
      <c r="E378" s="1">
        <v>22113</v>
      </c>
      <c r="F378" s="67" t="s">
        <v>28</v>
      </c>
      <c r="G378" s="68" t="s">
        <v>824</v>
      </c>
      <c r="H378" s="97">
        <v>4069.85</v>
      </c>
      <c r="I378" s="79"/>
    </row>
    <row r="379" spans="1:9" ht="12.75" customHeight="1">
      <c r="A379" s="36">
        <v>45784</v>
      </c>
      <c r="B379" s="79" t="s">
        <v>817</v>
      </c>
      <c r="C379" s="67" t="s">
        <v>826</v>
      </c>
      <c r="D379" s="72" t="s">
        <v>10</v>
      </c>
      <c r="E379" s="1">
        <v>23119</v>
      </c>
      <c r="F379" s="67" t="s">
        <v>28</v>
      </c>
      <c r="G379" s="68" t="s">
        <v>824</v>
      </c>
      <c r="H379" s="97">
        <v>2458508.7599999998</v>
      </c>
      <c r="I379" s="79"/>
    </row>
    <row r="380" spans="1:9" ht="12.75" customHeight="1">
      <c r="A380" s="36">
        <v>45784</v>
      </c>
      <c r="B380" s="79" t="s">
        <v>817</v>
      </c>
      <c r="C380" s="67" t="s">
        <v>827</v>
      </c>
      <c r="D380" s="72" t="s">
        <v>10</v>
      </c>
      <c r="E380" s="1">
        <v>24122</v>
      </c>
      <c r="F380" s="67" t="s">
        <v>28</v>
      </c>
      <c r="G380" s="68" t="s">
        <v>824</v>
      </c>
      <c r="H380" s="97">
        <v>1087921.25</v>
      </c>
      <c r="I380" s="79"/>
    </row>
    <row r="381" spans="1:9" ht="12.75" customHeight="1">
      <c r="A381" s="36">
        <v>45784</v>
      </c>
      <c r="B381" s="79" t="s">
        <v>817</v>
      </c>
      <c r="C381" s="67" t="s">
        <v>828</v>
      </c>
      <c r="D381" s="72" t="s">
        <v>7</v>
      </c>
      <c r="E381" s="1">
        <v>20299</v>
      </c>
      <c r="F381" s="67" t="s">
        <v>539</v>
      </c>
      <c r="G381" s="68">
        <v>21</v>
      </c>
      <c r="H381" s="97">
        <v>115729</v>
      </c>
      <c r="I381" s="79"/>
    </row>
    <row r="382" spans="1:9" ht="12.75" customHeight="1">
      <c r="A382" s="36">
        <v>45784</v>
      </c>
      <c r="B382" s="79" t="s">
        <v>817</v>
      </c>
      <c r="C382" s="67" t="s">
        <v>829</v>
      </c>
      <c r="D382" s="1" t="s">
        <v>6</v>
      </c>
      <c r="E382" s="1">
        <v>21512</v>
      </c>
      <c r="F382" s="67" t="s">
        <v>830</v>
      </c>
      <c r="G382" s="72">
        <v>8727</v>
      </c>
      <c r="H382" s="99">
        <v>58800</v>
      </c>
      <c r="I382" s="79"/>
    </row>
    <row r="383" spans="1:9" ht="12.75" customHeight="1">
      <c r="A383" s="36">
        <v>45784</v>
      </c>
      <c r="B383" s="79" t="s">
        <v>817</v>
      </c>
      <c r="C383" s="67" t="s">
        <v>831</v>
      </c>
      <c r="D383" s="1" t="s">
        <v>6</v>
      </c>
      <c r="E383" s="1">
        <v>21512</v>
      </c>
      <c r="F383" s="67" t="s">
        <v>830</v>
      </c>
      <c r="G383" s="72">
        <v>8792</v>
      </c>
      <c r="H383" s="99">
        <v>226352</v>
      </c>
      <c r="I383" s="79"/>
    </row>
    <row r="384" spans="1:9" ht="12.75" customHeight="1">
      <c r="A384" s="36">
        <v>45784</v>
      </c>
      <c r="B384" s="79" t="s">
        <v>817</v>
      </c>
      <c r="C384" s="67" t="s">
        <v>832</v>
      </c>
      <c r="D384" s="1" t="s">
        <v>415</v>
      </c>
      <c r="E384" s="1">
        <v>23108</v>
      </c>
      <c r="F384" s="67" t="s">
        <v>31</v>
      </c>
      <c r="G384" s="68" t="s">
        <v>833</v>
      </c>
      <c r="H384" s="99">
        <v>4227.76</v>
      </c>
      <c r="I384" s="79"/>
    </row>
    <row r="385" spans="1:9" ht="12.75" customHeight="1">
      <c r="A385" s="36">
        <v>45784</v>
      </c>
      <c r="B385" s="79" t="s">
        <v>817</v>
      </c>
      <c r="C385" s="67" t="s">
        <v>834</v>
      </c>
      <c r="D385" s="1" t="s">
        <v>1</v>
      </c>
      <c r="E385" s="1">
        <v>24120</v>
      </c>
      <c r="F385" s="67" t="s">
        <v>44</v>
      </c>
      <c r="G385" s="72">
        <v>2001012143</v>
      </c>
      <c r="H385" s="99">
        <v>21432</v>
      </c>
      <c r="I385" s="79"/>
    </row>
    <row r="386" spans="1:9" ht="12.75" customHeight="1">
      <c r="A386" s="36">
        <v>45789</v>
      </c>
      <c r="B386" s="79" t="s">
        <v>835</v>
      </c>
      <c r="C386" s="67" t="s">
        <v>836</v>
      </c>
      <c r="D386" s="72" t="s">
        <v>15</v>
      </c>
      <c r="E386" s="1">
        <v>20304</v>
      </c>
      <c r="F386" s="67" t="s">
        <v>106</v>
      </c>
      <c r="G386" s="72" t="s">
        <v>837</v>
      </c>
      <c r="H386" s="99">
        <v>562.44000000000005</v>
      </c>
      <c r="I386" s="72"/>
    </row>
    <row r="387" spans="1:9" ht="12.75" customHeight="1">
      <c r="A387" s="36">
        <v>45791</v>
      </c>
      <c r="B387" s="79" t="s">
        <v>838</v>
      </c>
      <c r="C387" s="67" t="s">
        <v>839</v>
      </c>
      <c r="D387" s="1" t="s">
        <v>15</v>
      </c>
      <c r="E387" s="1">
        <v>23112</v>
      </c>
      <c r="F387" s="67" t="s">
        <v>251</v>
      </c>
      <c r="G387" s="72">
        <v>472964</v>
      </c>
      <c r="H387" s="99">
        <v>2189.13</v>
      </c>
      <c r="I387" s="79"/>
    </row>
    <row r="388" spans="1:9" ht="12.75" customHeight="1">
      <c r="A388" s="36">
        <v>45791</v>
      </c>
      <c r="B388" s="79" t="s">
        <v>838</v>
      </c>
      <c r="C388" s="67" t="s">
        <v>840</v>
      </c>
      <c r="D388" s="1" t="s">
        <v>15</v>
      </c>
      <c r="E388" s="1">
        <v>23112</v>
      </c>
      <c r="F388" s="67" t="s">
        <v>187</v>
      </c>
      <c r="G388" s="72" t="s">
        <v>841</v>
      </c>
      <c r="H388" s="99">
        <v>960</v>
      </c>
      <c r="I388" s="79"/>
    </row>
    <row r="389" spans="1:9" ht="12.75" customHeight="1">
      <c r="A389" s="36">
        <v>45791</v>
      </c>
      <c r="B389" s="79" t="s">
        <v>838</v>
      </c>
      <c r="C389" s="67" t="s">
        <v>842</v>
      </c>
      <c r="D389" s="1" t="s">
        <v>15</v>
      </c>
      <c r="E389" s="1">
        <v>23112</v>
      </c>
      <c r="F389" s="67" t="s">
        <v>187</v>
      </c>
      <c r="G389" s="72" t="s">
        <v>843</v>
      </c>
      <c r="H389" s="99">
        <v>446.25</v>
      </c>
      <c r="I389" s="79"/>
    </row>
    <row r="390" spans="1:9" ht="12.75" customHeight="1">
      <c r="A390" s="36">
        <v>45791</v>
      </c>
      <c r="B390" s="79" t="s">
        <v>838</v>
      </c>
      <c r="C390" s="67" t="s">
        <v>844</v>
      </c>
      <c r="D390" s="1" t="s">
        <v>10</v>
      </c>
      <c r="E390" s="1">
        <v>21518</v>
      </c>
      <c r="F390" s="73" t="s">
        <v>160</v>
      </c>
      <c r="G390" s="72" t="s">
        <v>845</v>
      </c>
      <c r="H390" s="99">
        <v>4057.5</v>
      </c>
      <c r="I390" s="79"/>
    </row>
    <row r="391" spans="1:9" ht="12.75" customHeight="1">
      <c r="A391" s="36">
        <v>45791</v>
      </c>
      <c r="B391" s="79" t="s">
        <v>838</v>
      </c>
      <c r="C391" s="67" t="s">
        <v>846</v>
      </c>
      <c r="D391" s="1" t="s">
        <v>10</v>
      </c>
      <c r="E391" s="1">
        <v>22113</v>
      </c>
      <c r="F391" s="67" t="s">
        <v>34</v>
      </c>
      <c r="G391" s="72" t="s">
        <v>847</v>
      </c>
      <c r="H391" s="99">
        <v>61560.65</v>
      </c>
      <c r="I391" s="79"/>
    </row>
    <row r="392" spans="1:9" ht="12.75" customHeight="1">
      <c r="A392" s="36">
        <v>45791</v>
      </c>
      <c r="B392" s="79" t="s">
        <v>838</v>
      </c>
      <c r="C392" s="67" t="s">
        <v>848</v>
      </c>
      <c r="D392" s="1" t="s">
        <v>10</v>
      </c>
      <c r="E392" s="1">
        <v>22114</v>
      </c>
      <c r="F392" s="67" t="s">
        <v>28</v>
      </c>
      <c r="G392" s="68" t="s">
        <v>849</v>
      </c>
      <c r="H392" s="99">
        <v>454792.67</v>
      </c>
      <c r="I392" s="79"/>
    </row>
    <row r="393" spans="1:9" ht="12.75" customHeight="1">
      <c r="A393" s="36">
        <v>45791</v>
      </c>
      <c r="B393" s="79" t="s">
        <v>838</v>
      </c>
      <c r="C393" s="67" t="s">
        <v>850</v>
      </c>
      <c r="D393" s="1" t="s">
        <v>10</v>
      </c>
      <c r="E393" s="1">
        <v>22146</v>
      </c>
      <c r="F393" s="67" t="s">
        <v>851</v>
      </c>
      <c r="G393" s="68" t="s">
        <v>852</v>
      </c>
      <c r="H393" s="99">
        <v>521.41999999999996</v>
      </c>
      <c r="I393" s="79"/>
    </row>
    <row r="394" spans="1:9" ht="12.75" customHeight="1">
      <c r="A394" s="36">
        <v>45791</v>
      </c>
      <c r="B394" s="79" t="s">
        <v>838</v>
      </c>
      <c r="C394" s="67" t="s">
        <v>853</v>
      </c>
      <c r="D394" s="1" t="s">
        <v>10</v>
      </c>
      <c r="E394" s="1">
        <v>22146</v>
      </c>
      <c r="F394" s="67" t="s">
        <v>851</v>
      </c>
      <c r="G394" s="68" t="s">
        <v>854</v>
      </c>
      <c r="H394" s="99">
        <v>744.88</v>
      </c>
      <c r="I394" s="79"/>
    </row>
    <row r="395" spans="1:9" ht="12.75" customHeight="1">
      <c r="A395" s="36">
        <v>45791</v>
      </c>
      <c r="B395" s="79" t="s">
        <v>838</v>
      </c>
      <c r="C395" s="67" t="s">
        <v>855</v>
      </c>
      <c r="D395" s="1" t="s">
        <v>20</v>
      </c>
      <c r="E395" s="1">
        <v>22111</v>
      </c>
      <c r="F395" s="67" t="s">
        <v>130</v>
      </c>
      <c r="G395" s="72" t="s">
        <v>856</v>
      </c>
      <c r="H395" s="99">
        <v>429565.38</v>
      </c>
      <c r="I395" s="79"/>
    </row>
    <row r="396" spans="1:9" ht="12.75" customHeight="1">
      <c r="A396" s="36">
        <v>45791</v>
      </c>
      <c r="B396" s="79" t="s">
        <v>838</v>
      </c>
      <c r="C396" s="67" t="s">
        <v>857</v>
      </c>
      <c r="D396" s="1" t="s">
        <v>13</v>
      </c>
      <c r="E396" s="1">
        <v>22107</v>
      </c>
      <c r="F396" s="67" t="s">
        <v>39</v>
      </c>
      <c r="G396" s="72">
        <v>10</v>
      </c>
      <c r="H396" s="99">
        <v>40139.589999999997</v>
      </c>
      <c r="I396" s="79"/>
    </row>
    <row r="397" spans="1:9" ht="12.75" customHeight="1">
      <c r="A397" s="110">
        <v>45797</v>
      </c>
      <c r="B397" s="111" t="s">
        <v>858</v>
      </c>
      <c r="C397"/>
      <c r="D397" s="111" t="s">
        <v>13</v>
      </c>
      <c r="E397" s="112">
        <v>23109</v>
      </c>
      <c r="F397" s="113" t="s">
        <v>859</v>
      </c>
      <c r="G397" s="112" t="s">
        <v>860</v>
      </c>
      <c r="H397" s="114">
        <v>91903.38</v>
      </c>
      <c r="I397" s="111"/>
    </row>
    <row r="398" spans="1:9" ht="12.75" customHeight="1">
      <c r="A398" s="110">
        <v>45797</v>
      </c>
      <c r="B398" s="111" t="s">
        <v>861</v>
      </c>
      <c r="C398" s="67"/>
      <c r="D398" s="111" t="s">
        <v>1</v>
      </c>
      <c r="E398" s="112">
        <v>23117</v>
      </c>
      <c r="F398" s="113" t="s">
        <v>859</v>
      </c>
      <c r="G398" s="112" t="s">
        <v>860</v>
      </c>
      <c r="H398" s="114">
        <v>62657.75</v>
      </c>
      <c r="I398" s="111"/>
    </row>
    <row r="399" spans="1:9" ht="12.75" customHeight="1">
      <c r="A399" s="110">
        <v>45797</v>
      </c>
      <c r="B399" s="111" t="s">
        <v>862</v>
      </c>
      <c r="C399" s="67"/>
      <c r="D399" s="111" t="s">
        <v>863</v>
      </c>
      <c r="E399" s="112">
        <v>23120</v>
      </c>
      <c r="F399" s="113" t="s">
        <v>859</v>
      </c>
      <c r="G399" s="112" t="s">
        <v>860</v>
      </c>
      <c r="H399" s="114">
        <v>480.75</v>
      </c>
      <c r="I399" s="111"/>
    </row>
    <row r="400" spans="1:9" ht="12.75" customHeight="1">
      <c r="A400" s="110">
        <v>45797</v>
      </c>
      <c r="B400" s="111" t="s">
        <v>864</v>
      </c>
      <c r="C400" s="67"/>
      <c r="D400" s="111" t="s">
        <v>6</v>
      </c>
      <c r="E400" s="112">
        <v>23106</v>
      </c>
      <c r="F400" s="113" t="s">
        <v>859</v>
      </c>
      <c r="G400" s="112" t="s">
        <v>860</v>
      </c>
      <c r="H400" s="114">
        <v>202395.75</v>
      </c>
      <c r="I400" s="111"/>
    </row>
    <row r="401" spans="1:9" ht="12.75" customHeight="1">
      <c r="A401" s="110">
        <v>45797</v>
      </c>
      <c r="B401" s="111" t="s">
        <v>865</v>
      </c>
      <c r="C401" s="67"/>
      <c r="D401" s="111" t="s">
        <v>6</v>
      </c>
      <c r="E401" s="112">
        <v>22105</v>
      </c>
      <c r="F401" s="113" t="s">
        <v>859</v>
      </c>
      <c r="G401" s="112" t="s">
        <v>860</v>
      </c>
      <c r="H401" s="114">
        <v>801.25</v>
      </c>
      <c r="I401" s="111"/>
    </row>
    <row r="402" spans="1:9" ht="12.75" customHeight="1">
      <c r="A402" s="110">
        <v>45797</v>
      </c>
      <c r="B402" s="111" t="s">
        <v>866</v>
      </c>
      <c r="C402" s="67"/>
      <c r="D402" s="111" t="s">
        <v>6</v>
      </c>
      <c r="E402" s="112">
        <v>21512</v>
      </c>
      <c r="F402" s="113" t="s">
        <v>859</v>
      </c>
      <c r="G402" s="112" t="s">
        <v>860</v>
      </c>
      <c r="H402" s="114">
        <v>4326.75</v>
      </c>
      <c r="I402" s="111"/>
    </row>
    <row r="403" spans="1:9" ht="12.75" customHeight="1">
      <c r="A403" s="110">
        <v>45797</v>
      </c>
      <c r="B403" s="111" t="s">
        <v>867</v>
      </c>
      <c r="C403" s="67"/>
      <c r="D403" s="111" t="s">
        <v>6</v>
      </c>
      <c r="E403" s="112">
        <v>22106</v>
      </c>
      <c r="F403" s="113" t="s">
        <v>859</v>
      </c>
      <c r="G403" s="112" t="s">
        <v>860</v>
      </c>
      <c r="H403" s="114">
        <v>9615</v>
      </c>
      <c r="I403" s="111"/>
    </row>
    <row r="404" spans="1:9" ht="12.75" customHeight="1">
      <c r="A404" s="110">
        <v>45797</v>
      </c>
      <c r="B404" s="111" t="s">
        <v>868</v>
      </c>
      <c r="C404" s="67"/>
      <c r="D404" s="111" t="s">
        <v>9</v>
      </c>
      <c r="E404" s="112">
        <v>22110</v>
      </c>
      <c r="F404" s="113" t="s">
        <v>859</v>
      </c>
      <c r="G404" s="112" t="s">
        <v>860</v>
      </c>
      <c r="H404" s="114">
        <f>39341.375-39341.375+39341.38</f>
        <v>39341.379999999997</v>
      </c>
      <c r="I404" s="111"/>
    </row>
    <row r="405" spans="1:9" ht="12.75" customHeight="1">
      <c r="A405" s="110">
        <v>45797</v>
      </c>
      <c r="B405" s="111" t="s">
        <v>869</v>
      </c>
      <c r="C405" s="67"/>
      <c r="D405" s="111" t="s">
        <v>6</v>
      </c>
      <c r="E405" s="112">
        <v>20300</v>
      </c>
      <c r="F405" s="113" t="s">
        <v>859</v>
      </c>
      <c r="G405" s="112" t="s">
        <v>860</v>
      </c>
      <c r="H405" s="114">
        <f>16105.125-16105.125+16105.13</f>
        <v>16105.13</v>
      </c>
      <c r="I405" s="111"/>
    </row>
    <row r="406" spans="1:9" ht="12.75" customHeight="1">
      <c r="A406" s="36">
        <v>45797</v>
      </c>
      <c r="B406" s="72" t="s">
        <v>870</v>
      </c>
      <c r="C406" s="67"/>
      <c r="D406" s="1" t="s">
        <v>13</v>
      </c>
      <c r="E406" s="1">
        <v>23109</v>
      </c>
      <c r="F406" s="67" t="s">
        <v>871</v>
      </c>
      <c r="G406" s="72" t="s">
        <v>632</v>
      </c>
      <c r="H406" s="99">
        <v>-1828</v>
      </c>
      <c r="I406" s="72"/>
    </row>
    <row r="407" spans="1:9" ht="12.75" customHeight="1">
      <c r="A407" s="36">
        <v>45797</v>
      </c>
      <c r="B407" s="72" t="s">
        <v>870</v>
      </c>
      <c r="C407" s="67"/>
      <c r="D407" s="1" t="s">
        <v>13</v>
      </c>
      <c r="E407" s="1">
        <v>23109</v>
      </c>
      <c r="F407" s="67" t="s">
        <v>871</v>
      </c>
      <c r="G407" s="72" t="s">
        <v>633</v>
      </c>
      <c r="H407" s="99">
        <v>-951</v>
      </c>
      <c r="I407" s="72"/>
    </row>
    <row r="408" spans="1:9" ht="12.75" customHeight="1">
      <c r="A408" s="36">
        <v>45797</v>
      </c>
      <c r="B408" s="72" t="s">
        <v>870</v>
      </c>
      <c r="C408" s="67"/>
      <c r="D408" s="1" t="s">
        <v>13</v>
      </c>
      <c r="E408" s="1">
        <v>23109</v>
      </c>
      <c r="F408" s="67" t="s">
        <v>871</v>
      </c>
      <c r="G408" s="72" t="s">
        <v>634</v>
      </c>
      <c r="H408" s="99">
        <v>-424</v>
      </c>
      <c r="I408" s="72"/>
    </row>
    <row r="409" spans="1:9" ht="12.75" customHeight="1">
      <c r="A409" s="36">
        <v>45797</v>
      </c>
      <c r="B409" s="72" t="s">
        <v>870</v>
      </c>
      <c r="C409" s="67"/>
      <c r="D409" s="1" t="s">
        <v>13</v>
      </c>
      <c r="E409" s="1">
        <v>23109</v>
      </c>
      <c r="F409" s="67" t="s">
        <v>871</v>
      </c>
      <c r="G409" s="72" t="s">
        <v>635</v>
      </c>
      <c r="H409" s="99">
        <v>-914</v>
      </c>
      <c r="I409" s="72"/>
    </row>
    <row r="410" spans="1:9" ht="12.75" customHeight="1">
      <c r="A410" s="36">
        <v>45797</v>
      </c>
      <c r="B410" s="72" t="s">
        <v>870</v>
      </c>
      <c r="C410" s="67"/>
      <c r="D410" s="1" t="s">
        <v>13</v>
      </c>
      <c r="E410" s="1">
        <v>23109</v>
      </c>
      <c r="F410" s="67" t="s">
        <v>871</v>
      </c>
      <c r="G410" s="72" t="s">
        <v>636</v>
      </c>
      <c r="H410" s="99">
        <v>-610</v>
      </c>
      <c r="I410" s="72"/>
    </row>
    <row r="411" spans="1:9" ht="12.75" customHeight="1">
      <c r="A411" s="36">
        <v>45798</v>
      </c>
      <c r="B411" s="72" t="s">
        <v>872</v>
      </c>
      <c r="C411" s="67"/>
      <c r="D411" s="1" t="s">
        <v>13</v>
      </c>
      <c r="E411" s="1">
        <v>23109</v>
      </c>
      <c r="F411" s="67" t="s">
        <v>36</v>
      </c>
      <c r="G411" s="72" t="s">
        <v>632</v>
      </c>
      <c r="H411" s="99">
        <v>1828</v>
      </c>
      <c r="I411" s="72"/>
    </row>
    <row r="412" spans="1:9" ht="12.75" customHeight="1">
      <c r="A412" s="36">
        <v>45798</v>
      </c>
      <c r="B412" s="72" t="s">
        <v>872</v>
      </c>
      <c r="C412" s="67"/>
      <c r="D412" s="1" t="s">
        <v>13</v>
      </c>
      <c r="E412" s="1">
        <v>23109</v>
      </c>
      <c r="F412" s="67" t="s">
        <v>36</v>
      </c>
      <c r="G412" s="72" t="s">
        <v>633</v>
      </c>
      <c r="H412" s="99">
        <v>951</v>
      </c>
      <c r="I412" s="72"/>
    </row>
    <row r="413" spans="1:9" ht="12.75" customHeight="1">
      <c r="A413" s="36">
        <v>45798</v>
      </c>
      <c r="B413" s="72" t="s">
        <v>872</v>
      </c>
      <c r="C413" s="67"/>
      <c r="D413" s="1" t="s">
        <v>13</v>
      </c>
      <c r="E413" s="1">
        <v>23109</v>
      </c>
      <c r="F413" s="67" t="s">
        <v>36</v>
      </c>
      <c r="G413" s="72" t="s">
        <v>634</v>
      </c>
      <c r="H413" s="99">
        <v>424</v>
      </c>
      <c r="I413" s="72"/>
    </row>
    <row r="414" spans="1:9" ht="12.75" customHeight="1">
      <c r="A414" s="36">
        <v>45798</v>
      </c>
      <c r="B414" s="72" t="s">
        <v>872</v>
      </c>
      <c r="C414" s="67"/>
      <c r="D414" s="1" t="s">
        <v>13</v>
      </c>
      <c r="E414" s="1">
        <v>23109</v>
      </c>
      <c r="F414" s="67" t="s">
        <v>36</v>
      </c>
      <c r="G414" s="72" t="s">
        <v>635</v>
      </c>
      <c r="H414" s="99">
        <v>914</v>
      </c>
      <c r="I414" s="72"/>
    </row>
    <row r="415" spans="1:9" ht="12.75" customHeight="1">
      <c r="A415" s="36">
        <v>45798</v>
      </c>
      <c r="B415" s="72" t="s">
        <v>872</v>
      </c>
      <c r="C415" s="67"/>
      <c r="D415" s="1" t="s">
        <v>13</v>
      </c>
      <c r="E415" s="1">
        <v>23109</v>
      </c>
      <c r="F415" s="67" t="s">
        <v>36</v>
      </c>
      <c r="G415" s="72" t="s">
        <v>636</v>
      </c>
      <c r="H415" s="99">
        <v>610</v>
      </c>
      <c r="I415" s="72"/>
    </row>
    <row r="416" spans="1:9" ht="12.75" customHeight="1">
      <c r="A416" s="36">
        <v>45798</v>
      </c>
      <c r="B416" s="1" t="s">
        <v>873</v>
      </c>
      <c r="C416" s="67" t="s">
        <v>874</v>
      </c>
      <c r="D416" s="1" t="s">
        <v>6</v>
      </c>
      <c r="E416" s="1">
        <v>21512</v>
      </c>
      <c r="F416" s="2" t="s">
        <v>31</v>
      </c>
      <c r="G416" s="3" t="s">
        <v>875</v>
      </c>
      <c r="H416" s="97">
        <v>13811.33</v>
      </c>
      <c r="I416" s="1"/>
    </row>
    <row r="417" spans="1:9" ht="12.75" customHeight="1">
      <c r="A417" s="36">
        <v>45798</v>
      </c>
      <c r="B417" s="1" t="s">
        <v>873</v>
      </c>
      <c r="C417" s="67" t="s">
        <v>876</v>
      </c>
      <c r="D417" s="1" t="s">
        <v>6</v>
      </c>
      <c r="E417" s="1">
        <v>22106</v>
      </c>
      <c r="F417" s="2" t="s">
        <v>43</v>
      </c>
      <c r="G417" s="1" t="s">
        <v>877</v>
      </c>
      <c r="H417" s="97">
        <v>55260.639999999999</v>
      </c>
      <c r="I417" s="1"/>
    </row>
    <row r="418" spans="1:9" ht="12.75" customHeight="1">
      <c r="A418" s="36">
        <v>45798</v>
      </c>
      <c r="B418" s="1" t="s">
        <v>873</v>
      </c>
      <c r="C418" s="67" t="s">
        <v>878</v>
      </c>
      <c r="D418" s="1" t="s">
        <v>793</v>
      </c>
      <c r="E418" s="1">
        <v>23109</v>
      </c>
      <c r="F418" s="2" t="s">
        <v>294</v>
      </c>
      <c r="G418" s="1" t="s">
        <v>879</v>
      </c>
      <c r="H418" s="97">
        <v>9318.4</v>
      </c>
      <c r="I418" s="1"/>
    </row>
    <row r="419" spans="1:9" ht="12.75" customHeight="1">
      <c r="A419" s="36">
        <v>45799</v>
      </c>
      <c r="B419" s="1" t="s">
        <v>873</v>
      </c>
      <c r="C419" s="67" t="s">
        <v>880</v>
      </c>
      <c r="D419" s="1" t="s">
        <v>1</v>
      </c>
      <c r="E419" s="1">
        <v>24120</v>
      </c>
      <c r="F419" s="67" t="s">
        <v>28</v>
      </c>
      <c r="G419" s="68" t="s">
        <v>881</v>
      </c>
      <c r="H419" s="99">
        <v>1650457.61</v>
      </c>
      <c r="I419" s="79"/>
    </row>
    <row r="420" spans="1:9" ht="12.75" customHeight="1">
      <c r="A420" s="36">
        <v>45799</v>
      </c>
      <c r="B420" s="1" t="s">
        <v>873</v>
      </c>
      <c r="C420" s="67" t="s">
        <v>882</v>
      </c>
      <c r="D420" s="1" t="s">
        <v>13</v>
      </c>
      <c r="E420" s="1">
        <v>23109</v>
      </c>
      <c r="F420" s="67" t="s">
        <v>28</v>
      </c>
      <c r="G420" s="3" t="s">
        <v>883</v>
      </c>
      <c r="H420" s="97">
        <v>690840</v>
      </c>
      <c r="I420" s="1"/>
    </row>
    <row r="421" spans="1:9" ht="12.75" customHeight="1">
      <c r="A421" s="36">
        <v>45800</v>
      </c>
      <c r="B421" s="1" t="s">
        <v>873</v>
      </c>
      <c r="C421" s="67" t="s">
        <v>884</v>
      </c>
      <c r="D421" s="1" t="s">
        <v>6</v>
      </c>
      <c r="E421" s="1">
        <v>23104</v>
      </c>
      <c r="F421" s="67" t="s">
        <v>30</v>
      </c>
      <c r="G421" s="68" t="s">
        <v>885</v>
      </c>
      <c r="H421" s="97">
        <v>1280600.3600000001</v>
      </c>
      <c r="I421" s="79"/>
    </row>
    <row r="422" spans="1:9" ht="12.75" customHeight="1">
      <c r="A422" s="36">
        <v>45800</v>
      </c>
      <c r="B422" s="1" t="s">
        <v>873</v>
      </c>
      <c r="C422" s="67" t="s">
        <v>886</v>
      </c>
      <c r="D422" s="1" t="s">
        <v>6</v>
      </c>
      <c r="E422" s="1">
        <v>24108</v>
      </c>
      <c r="F422" s="67" t="s">
        <v>30</v>
      </c>
      <c r="G422" s="68" t="s">
        <v>885</v>
      </c>
      <c r="H422" s="97">
        <v>48919.18</v>
      </c>
      <c r="I422" s="79"/>
    </row>
    <row r="423" spans="1:9" ht="12.75" customHeight="1">
      <c r="A423" s="36">
        <v>45800</v>
      </c>
      <c r="B423" s="1" t="s">
        <v>873</v>
      </c>
      <c r="C423" s="67" t="s">
        <v>887</v>
      </c>
      <c r="D423" s="1" t="s">
        <v>10</v>
      </c>
      <c r="E423" s="1">
        <v>23159</v>
      </c>
      <c r="F423" s="67" t="s">
        <v>815</v>
      </c>
      <c r="G423" s="68" t="s">
        <v>888</v>
      </c>
      <c r="H423" s="97">
        <v>76616.179999999993</v>
      </c>
      <c r="I423" s="79"/>
    </row>
    <row r="424" spans="1:9" ht="12.75" customHeight="1">
      <c r="A424" s="36">
        <v>45800</v>
      </c>
      <c r="B424" s="1" t="s">
        <v>873</v>
      </c>
      <c r="C424" s="67" t="s">
        <v>889</v>
      </c>
      <c r="D424" s="1" t="s">
        <v>10</v>
      </c>
      <c r="E424" s="1">
        <v>22114</v>
      </c>
      <c r="F424" s="67" t="s">
        <v>35</v>
      </c>
      <c r="G424" s="68" t="s">
        <v>890</v>
      </c>
      <c r="H424" s="97">
        <v>89778</v>
      </c>
      <c r="I424" s="79"/>
    </row>
    <row r="426" spans="1:9" ht="12.75" customHeight="1">
      <c r="A426" s="48"/>
      <c r="B426" s="57"/>
      <c r="C426" s="57"/>
      <c r="D426" s="50"/>
      <c r="E426" s="49"/>
      <c r="F426" s="43" t="s">
        <v>891</v>
      </c>
      <c r="G426" s="57"/>
      <c r="H426" s="51"/>
      <c r="I426" s="51"/>
    </row>
    <row r="427" spans="1:9" ht="12.75" customHeight="1">
      <c r="A427" s="36">
        <v>45810</v>
      </c>
      <c r="B427" s="72" t="s">
        <v>902</v>
      </c>
      <c r="C427" s="67" t="s">
        <v>938</v>
      </c>
      <c r="D427" s="72" t="s">
        <v>15</v>
      </c>
      <c r="E427" s="1">
        <v>20304</v>
      </c>
      <c r="F427" s="67" t="s">
        <v>106</v>
      </c>
      <c r="G427" s="68" t="s">
        <v>903</v>
      </c>
      <c r="H427" s="97">
        <v>1645.49</v>
      </c>
    </row>
    <row r="428" spans="1:9" ht="12.75" customHeight="1">
      <c r="A428" s="36">
        <v>45810</v>
      </c>
      <c r="B428" s="72" t="s">
        <v>902</v>
      </c>
      <c r="C428" s="67" t="s">
        <v>939</v>
      </c>
      <c r="D428" s="72" t="s">
        <v>15</v>
      </c>
      <c r="E428" s="1">
        <v>23111</v>
      </c>
      <c r="F428" s="67" t="s">
        <v>40</v>
      </c>
      <c r="G428" s="68" t="s">
        <v>904</v>
      </c>
      <c r="H428" s="97">
        <v>1046397</v>
      </c>
    </row>
    <row r="429" spans="1:9" ht="12.75" customHeight="1">
      <c r="A429" s="36">
        <v>45810</v>
      </c>
      <c r="B429" s="72" t="s">
        <v>902</v>
      </c>
      <c r="C429" s="67" t="s">
        <v>940</v>
      </c>
      <c r="D429" s="72" t="s">
        <v>15</v>
      </c>
      <c r="E429" s="1">
        <v>23111</v>
      </c>
      <c r="F429" s="67" t="s">
        <v>40</v>
      </c>
      <c r="G429" s="68" t="s">
        <v>905</v>
      </c>
      <c r="H429" s="97">
        <v>482475</v>
      </c>
    </row>
    <row r="430" spans="1:9" ht="12.75" customHeight="1">
      <c r="A430" s="36">
        <v>45810</v>
      </c>
      <c r="B430" s="72" t="s">
        <v>902</v>
      </c>
      <c r="C430" s="67" t="s">
        <v>941</v>
      </c>
      <c r="D430" s="72" t="s">
        <v>15</v>
      </c>
      <c r="E430" s="1">
        <v>23112</v>
      </c>
      <c r="F430" s="67" t="s">
        <v>251</v>
      </c>
      <c r="G430" s="68">
        <v>478439</v>
      </c>
      <c r="H430" s="97">
        <v>2189.13</v>
      </c>
    </row>
    <row r="431" spans="1:9" ht="12.75" customHeight="1">
      <c r="A431" s="36">
        <v>45810</v>
      </c>
      <c r="B431" s="72" t="s">
        <v>902</v>
      </c>
      <c r="C431" s="67" t="s">
        <v>942</v>
      </c>
      <c r="D431" s="72" t="s">
        <v>15</v>
      </c>
      <c r="E431" s="1">
        <v>23112</v>
      </c>
      <c r="F431" s="67" t="s">
        <v>130</v>
      </c>
      <c r="G431" s="68" t="s">
        <v>906</v>
      </c>
      <c r="H431" s="97">
        <v>1183280.83</v>
      </c>
    </row>
    <row r="432" spans="1:9" ht="12.75" customHeight="1">
      <c r="A432" s="36">
        <v>45810</v>
      </c>
      <c r="B432" s="72" t="s">
        <v>902</v>
      </c>
      <c r="C432" s="67" t="s">
        <v>943</v>
      </c>
      <c r="D432" s="72" t="s">
        <v>15</v>
      </c>
      <c r="E432" s="1">
        <v>23112</v>
      </c>
      <c r="F432" s="67" t="s">
        <v>130</v>
      </c>
      <c r="G432" s="68">
        <v>17</v>
      </c>
      <c r="H432" s="97">
        <v>3169722.06</v>
      </c>
    </row>
    <row r="433" spans="1:8" ht="12.75" customHeight="1">
      <c r="A433" s="36">
        <v>45810</v>
      </c>
      <c r="B433" s="72" t="s">
        <v>902</v>
      </c>
      <c r="C433" s="67" t="s">
        <v>944</v>
      </c>
      <c r="D433" s="72" t="s">
        <v>15</v>
      </c>
      <c r="E433" s="1">
        <v>24114</v>
      </c>
      <c r="F433" s="67" t="s">
        <v>130</v>
      </c>
      <c r="G433" s="68" t="s">
        <v>906</v>
      </c>
      <c r="H433" s="97">
        <v>1355489.7</v>
      </c>
    </row>
    <row r="434" spans="1:8" ht="12.75" customHeight="1">
      <c r="A434" s="36">
        <v>45811</v>
      </c>
      <c r="B434" s="72" t="s">
        <v>907</v>
      </c>
      <c r="C434" s="67" t="s">
        <v>945</v>
      </c>
      <c r="D434" s="72" t="s">
        <v>15</v>
      </c>
      <c r="E434" s="1">
        <v>22108</v>
      </c>
      <c r="F434" s="67" t="s">
        <v>908</v>
      </c>
      <c r="G434" s="68">
        <v>138323</v>
      </c>
      <c r="H434" s="97">
        <v>24801.91</v>
      </c>
    </row>
    <row r="435" spans="1:8" ht="12.75" customHeight="1">
      <c r="A435" s="36">
        <v>45811</v>
      </c>
      <c r="B435" s="72" t="s">
        <v>909</v>
      </c>
      <c r="C435" s="67" t="s">
        <v>946</v>
      </c>
      <c r="D435" s="72" t="s">
        <v>6</v>
      </c>
      <c r="E435" s="1">
        <v>22105</v>
      </c>
      <c r="F435" s="67" t="s">
        <v>745</v>
      </c>
      <c r="G435" s="68" t="s">
        <v>910</v>
      </c>
      <c r="H435" s="97">
        <v>668657.69999999995</v>
      </c>
    </row>
    <row r="436" spans="1:8" ht="12.75" customHeight="1">
      <c r="A436" s="36">
        <v>45811</v>
      </c>
      <c r="B436" s="72" t="s">
        <v>909</v>
      </c>
      <c r="C436" s="67" t="s">
        <v>947</v>
      </c>
      <c r="D436" s="72" t="s">
        <v>6</v>
      </c>
      <c r="E436" s="1">
        <v>22105</v>
      </c>
      <c r="F436" s="67" t="s">
        <v>745</v>
      </c>
      <c r="G436" s="68" t="s">
        <v>911</v>
      </c>
      <c r="H436" s="97">
        <v>453190.82</v>
      </c>
    </row>
    <row r="437" spans="1:8" ht="12.75" customHeight="1">
      <c r="A437" s="36">
        <v>45811</v>
      </c>
      <c r="B437" s="72" t="s">
        <v>909</v>
      </c>
      <c r="C437" s="67" t="s">
        <v>948</v>
      </c>
      <c r="D437" s="72" t="s">
        <v>6</v>
      </c>
      <c r="E437" s="1">
        <v>22105</v>
      </c>
      <c r="F437" s="67" t="s">
        <v>745</v>
      </c>
      <c r="G437" s="68" t="s">
        <v>912</v>
      </c>
      <c r="H437" s="97">
        <v>223627.8</v>
      </c>
    </row>
    <row r="438" spans="1:8" ht="12.75" customHeight="1">
      <c r="A438" s="36">
        <v>45811</v>
      </c>
      <c r="B438" s="72" t="s">
        <v>909</v>
      </c>
      <c r="C438" s="67" t="s">
        <v>949</v>
      </c>
      <c r="D438" s="72" t="s">
        <v>20</v>
      </c>
      <c r="E438" s="1">
        <v>22111</v>
      </c>
      <c r="F438" s="67" t="s">
        <v>130</v>
      </c>
      <c r="G438" s="68" t="s">
        <v>913</v>
      </c>
      <c r="H438" s="97">
        <v>723354.16</v>
      </c>
    </row>
    <row r="439" spans="1:8" ht="12.75" customHeight="1">
      <c r="A439" s="36">
        <v>45811</v>
      </c>
      <c r="B439" s="72" t="s">
        <v>909</v>
      </c>
      <c r="C439" s="67" t="s">
        <v>950</v>
      </c>
      <c r="D439" s="72" t="s">
        <v>7</v>
      </c>
      <c r="E439" s="1">
        <v>22100</v>
      </c>
      <c r="F439" s="67" t="s">
        <v>28</v>
      </c>
      <c r="G439" s="68" t="s">
        <v>914</v>
      </c>
      <c r="H439" s="97">
        <v>25554</v>
      </c>
    </row>
    <row r="440" spans="1:8" ht="12.75" customHeight="1">
      <c r="A440" s="36">
        <v>45811</v>
      </c>
      <c r="B440" s="72" t="s">
        <v>909</v>
      </c>
      <c r="C440" s="67" t="s">
        <v>951</v>
      </c>
      <c r="D440" s="72" t="s">
        <v>7</v>
      </c>
      <c r="E440" s="1">
        <v>24107</v>
      </c>
      <c r="F440" s="67" t="s">
        <v>28</v>
      </c>
      <c r="G440" s="68" t="s">
        <v>914</v>
      </c>
      <c r="H440" s="97">
        <v>1508368</v>
      </c>
    </row>
    <row r="441" spans="1:8" ht="12.75" customHeight="1">
      <c r="A441" s="36">
        <v>45811</v>
      </c>
      <c r="B441" s="72" t="s">
        <v>909</v>
      </c>
      <c r="C441" s="67" t="s">
        <v>952</v>
      </c>
      <c r="D441" s="72" t="s">
        <v>10</v>
      </c>
      <c r="E441" s="1">
        <v>15101</v>
      </c>
      <c r="F441" s="67" t="s">
        <v>41</v>
      </c>
      <c r="G441" s="68" t="s">
        <v>915</v>
      </c>
      <c r="H441" s="97">
        <v>42880</v>
      </c>
    </row>
    <row r="442" spans="1:8" ht="12.75" customHeight="1">
      <c r="A442" s="36">
        <v>45811</v>
      </c>
      <c r="B442" s="72" t="s">
        <v>909</v>
      </c>
      <c r="C442" s="67" t="s">
        <v>953</v>
      </c>
      <c r="D442" s="72" t="s">
        <v>10</v>
      </c>
      <c r="E442" s="1">
        <v>22114</v>
      </c>
      <c r="F442" s="67" t="s">
        <v>35</v>
      </c>
      <c r="G442" s="68" t="s">
        <v>916</v>
      </c>
      <c r="H442" s="97">
        <v>23138.36</v>
      </c>
    </row>
    <row r="443" spans="1:8" ht="12.75" customHeight="1">
      <c r="A443" s="36">
        <v>45811</v>
      </c>
      <c r="B443" s="72" t="s">
        <v>909</v>
      </c>
      <c r="C443" s="67" t="s">
        <v>954</v>
      </c>
      <c r="D443" s="72" t="s">
        <v>10</v>
      </c>
      <c r="E443" s="1">
        <v>22146</v>
      </c>
      <c r="F443" s="67" t="s">
        <v>41</v>
      </c>
      <c r="G443" s="68" t="s">
        <v>915</v>
      </c>
      <c r="H443" s="97">
        <v>93891.5</v>
      </c>
    </row>
    <row r="444" spans="1:8" ht="12.75" customHeight="1">
      <c r="A444" s="36">
        <v>45811</v>
      </c>
      <c r="B444" s="72" t="s">
        <v>909</v>
      </c>
      <c r="C444" s="67" t="s">
        <v>955</v>
      </c>
      <c r="D444" s="72" t="s">
        <v>10</v>
      </c>
      <c r="E444" s="1">
        <v>24122</v>
      </c>
      <c r="F444" s="67" t="s">
        <v>28</v>
      </c>
      <c r="G444" s="68">
        <v>36</v>
      </c>
      <c r="H444" s="97">
        <v>2376207.0299999998</v>
      </c>
    </row>
    <row r="445" spans="1:8" ht="12.75" customHeight="1">
      <c r="A445" s="36">
        <v>45819</v>
      </c>
      <c r="B445" s="72" t="s">
        <v>917</v>
      </c>
      <c r="C445" s="67" t="s">
        <v>956</v>
      </c>
      <c r="D445" s="72" t="s">
        <v>10</v>
      </c>
      <c r="E445" s="1">
        <v>22113</v>
      </c>
      <c r="F445" s="67" t="s">
        <v>34</v>
      </c>
      <c r="G445" s="68" t="s">
        <v>918</v>
      </c>
      <c r="H445" s="97">
        <v>104290</v>
      </c>
    </row>
    <row r="446" spans="1:8" ht="12.75" customHeight="1">
      <c r="A446" s="36">
        <v>45819</v>
      </c>
      <c r="B446" s="72" t="s">
        <v>917</v>
      </c>
      <c r="C446" s="67" t="s">
        <v>957</v>
      </c>
      <c r="D446" s="72" t="s">
        <v>10</v>
      </c>
      <c r="E446" s="1">
        <v>22114</v>
      </c>
      <c r="F446" s="67" t="s">
        <v>28</v>
      </c>
      <c r="G446" s="68" t="s">
        <v>919</v>
      </c>
      <c r="H446" s="97">
        <v>303142.17</v>
      </c>
    </row>
    <row r="447" spans="1:8" ht="12.75" customHeight="1">
      <c r="A447" s="36">
        <v>45819</v>
      </c>
      <c r="B447" s="72" t="s">
        <v>917</v>
      </c>
      <c r="C447" s="67" t="s">
        <v>958</v>
      </c>
      <c r="D447" s="72" t="s">
        <v>10</v>
      </c>
      <c r="E447" s="1">
        <v>22146</v>
      </c>
      <c r="F447" s="67" t="s">
        <v>851</v>
      </c>
      <c r="G447" s="68" t="s">
        <v>920</v>
      </c>
      <c r="H447" s="97">
        <v>2607.09</v>
      </c>
    </row>
    <row r="448" spans="1:8" ht="12.75" customHeight="1">
      <c r="A448" s="36">
        <v>45819</v>
      </c>
      <c r="B448" s="72" t="s">
        <v>917</v>
      </c>
      <c r="C448" s="67" t="s">
        <v>959</v>
      </c>
      <c r="D448" s="72" t="s">
        <v>10</v>
      </c>
      <c r="E448" s="1">
        <v>23159</v>
      </c>
      <c r="F448" s="67" t="s">
        <v>815</v>
      </c>
      <c r="G448" s="68" t="s">
        <v>921</v>
      </c>
      <c r="H448" s="97">
        <v>63084.03</v>
      </c>
    </row>
    <row r="449" spans="1:8" ht="12.75" customHeight="1">
      <c r="A449" s="36">
        <v>45820</v>
      </c>
      <c r="B449" s="72" t="s">
        <v>922</v>
      </c>
      <c r="C449" s="72"/>
      <c r="D449" s="72" t="s">
        <v>863</v>
      </c>
      <c r="E449" s="1">
        <v>22115</v>
      </c>
      <c r="F449" s="67" t="s">
        <v>923</v>
      </c>
      <c r="G449" s="72" t="s">
        <v>924</v>
      </c>
      <c r="H449" s="86">
        <f>13941.68+23204.18+160504.21</f>
        <v>197650.07</v>
      </c>
    </row>
    <row r="450" spans="1:8" ht="12.75" customHeight="1">
      <c r="A450" s="36">
        <v>45826</v>
      </c>
      <c r="B450" s="72" t="s">
        <v>925</v>
      </c>
      <c r="C450" s="67" t="s">
        <v>960</v>
      </c>
      <c r="D450" s="72" t="s">
        <v>6</v>
      </c>
      <c r="E450" s="1">
        <v>20300</v>
      </c>
      <c r="F450" s="67" t="s">
        <v>30</v>
      </c>
      <c r="G450" s="68">
        <v>24</v>
      </c>
      <c r="H450" s="97">
        <v>137234.37</v>
      </c>
    </row>
    <row r="451" spans="1:8" ht="12.75" customHeight="1">
      <c r="A451" s="36">
        <v>45826</v>
      </c>
      <c r="B451" s="72" t="s">
        <v>925</v>
      </c>
      <c r="C451" s="67" t="s">
        <v>961</v>
      </c>
      <c r="D451" s="72" t="s">
        <v>6</v>
      </c>
      <c r="E451" s="1">
        <v>20300</v>
      </c>
      <c r="F451" s="67" t="s">
        <v>30</v>
      </c>
      <c r="G451" s="68">
        <v>25</v>
      </c>
      <c r="H451" s="97">
        <v>97324.87</v>
      </c>
    </row>
    <row r="452" spans="1:8" ht="12.75" customHeight="1">
      <c r="A452" s="36">
        <v>45826</v>
      </c>
      <c r="B452" s="72" t="s">
        <v>925</v>
      </c>
      <c r="C452" s="67" t="s">
        <v>962</v>
      </c>
      <c r="D452" s="72" t="s">
        <v>1</v>
      </c>
      <c r="E452" s="1">
        <v>24120</v>
      </c>
      <c r="F452" s="67" t="s">
        <v>28</v>
      </c>
      <c r="G452" s="68" t="s">
        <v>926</v>
      </c>
      <c r="H452" s="97">
        <v>1431058.64</v>
      </c>
    </row>
    <row r="453" spans="1:8" ht="12.75" customHeight="1">
      <c r="A453" s="36">
        <v>45826</v>
      </c>
      <c r="B453" s="72" t="s">
        <v>925</v>
      </c>
      <c r="C453" s="67" t="s">
        <v>963</v>
      </c>
      <c r="D453" s="72" t="s">
        <v>6</v>
      </c>
      <c r="E453" s="1">
        <v>21512</v>
      </c>
      <c r="F453" s="67" t="s">
        <v>31</v>
      </c>
      <c r="G453" s="68" t="s">
        <v>927</v>
      </c>
      <c r="H453" s="97">
        <v>6229</v>
      </c>
    </row>
    <row r="454" spans="1:8" ht="12.75" customHeight="1">
      <c r="A454" s="36">
        <v>45826</v>
      </c>
      <c r="B454" s="72" t="s">
        <v>925</v>
      </c>
      <c r="C454" s="67" t="s">
        <v>964</v>
      </c>
      <c r="D454" s="72" t="s">
        <v>10</v>
      </c>
      <c r="E454" s="1">
        <v>22114</v>
      </c>
      <c r="F454" s="67" t="s">
        <v>35</v>
      </c>
      <c r="G454" s="68" t="s">
        <v>928</v>
      </c>
      <c r="H454" s="97">
        <v>21386</v>
      </c>
    </row>
    <row r="455" spans="1:8" ht="12.75" customHeight="1">
      <c r="A455" s="36">
        <v>45826</v>
      </c>
      <c r="B455" s="72" t="s">
        <v>925</v>
      </c>
      <c r="C455" s="67" t="s">
        <v>965</v>
      </c>
      <c r="D455" s="72" t="s">
        <v>929</v>
      </c>
      <c r="E455" s="1">
        <v>22146</v>
      </c>
      <c r="F455" s="67" t="s">
        <v>41</v>
      </c>
      <c r="G455" s="68" t="s">
        <v>930</v>
      </c>
      <c r="H455" s="97">
        <v>91226.31</v>
      </c>
    </row>
    <row r="456" spans="1:8" ht="12.75" customHeight="1">
      <c r="A456" s="36">
        <v>45826</v>
      </c>
      <c r="B456" s="72" t="s">
        <v>925</v>
      </c>
      <c r="C456" s="67" t="s">
        <v>966</v>
      </c>
      <c r="D456" s="72" t="s">
        <v>1</v>
      </c>
      <c r="E456" s="1">
        <v>24120</v>
      </c>
      <c r="F456" s="73" t="s">
        <v>44</v>
      </c>
      <c r="G456" s="68">
        <v>2001023309</v>
      </c>
      <c r="H456" s="97">
        <v>17681.400000000001</v>
      </c>
    </row>
    <row r="457" spans="1:8" ht="12.75" customHeight="1">
      <c r="A457" s="36">
        <v>45826</v>
      </c>
      <c r="B457" s="72" t="s">
        <v>925</v>
      </c>
      <c r="C457" s="67" t="s">
        <v>967</v>
      </c>
      <c r="D457" s="72" t="s">
        <v>6</v>
      </c>
      <c r="E457" s="1">
        <v>22105</v>
      </c>
      <c r="F457" s="73" t="s">
        <v>44</v>
      </c>
      <c r="G457" s="68">
        <v>2001023743</v>
      </c>
      <c r="H457" s="97">
        <v>937.65</v>
      </c>
    </row>
    <row r="458" spans="1:8" ht="12.75" customHeight="1">
      <c r="A458" s="36">
        <v>45828</v>
      </c>
      <c r="B458" s="72" t="s">
        <v>925</v>
      </c>
      <c r="C458" s="67" t="s">
        <v>968</v>
      </c>
      <c r="D458" s="1" t="s">
        <v>7</v>
      </c>
      <c r="E458" s="1">
        <v>23102</v>
      </c>
      <c r="F458" s="2" t="s">
        <v>187</v>
      </c>
      <c r="G458" s="1" t="s">
        <v>931</v>
      </c>
      <c r="H458" s="97">
        <v>1400</v>
      </c>
    </row>
    <row r="459" spans="1:8" ht="12.75" customHeight="1">
      <c r="A459" s="36">
        <v>45828</v>
      </c>
      <c r="B459" s="72" t="s">
        <v>925</v>
      </c>
      <c r="C459" s="67" t="s">
        <v>969</v>
      </c>
      <c r="D459" s="72" t="s">
        <v>26</v>
      </c>
      <c r="E459" s="1">
        <v>18248</v>
      </c>
      <c r="F459" s="73" t="s">
        <v>932</v>
      </c>
      <c r="G459" s="68">
        <v>514542</v>
      </c>
      <c r="H459" s="99">
        <v>14042</v>
      </c>
    </row>
    <row r="460" spans="1:8" ht="12.75" customHeight="1">
      <c r="A460" s="36">
        <v>45828</v>
      </c>
      <c r="B460" s="72" t="s">
        <v>925</v>
      </c>
      <c r="C460" s="67" t="s">
        <v>970</v>
      </c>
      <c r="D460" s="72" t="s">
        <v>7</v>
      </c>
      <c r="E460" s="1">
        <v>17173</v>
      </c>
      <c r="F460" s="73" t="s">
        <v>33</v>
      </c>
      <c r="G460" s="68">
        <v>2505322</v>
      </c>
      <c r="H460" s="99">
        <v>53155.41</v>
      </c>
    </row>
    <row r="461" spans="1:8" ht="12.75" customHeight="1">
      <c r="A461" s="36">
        <v>45828</v>
      </c>
      <c r="B461" s="72" t="s">
        <v>925</v>
      </c>
      <c r="C461" s="67" t="s">
        <v>971</v>
      </c>
      <c r="D461" s="72" t="s">
        <v>7</v>
      </c>
      <c r="E461" s="1">
        <v>21101</v>
      </c>
      <c r="F461" s="73" t="s">
        <v>33</v>
      </c>
      <c r="G461" s="68">
        <v>2505214</v>
      </c>
      <c r="H461" s="99">
        <v>44767.82</v>
      </c>
    </row>
    <row r="462" spans="1:8" ht="12.75" customHeight="1">
      <c r="A462" s="36">
        <v>45833</v>
      </c>
      <c r="B462" s="72" t="s">
        <v>933</v>
      </c>
      <c r="C462" s="67" t="s">
        <v>972</v>
      </c>
      <c r="D462" s="72" t="s">
        <v>6</v>
      </c>
      <c r="E462" s="1">
        <v>21512</v>
      </c>
      <c r="F462" s="73" t="s">
        <v>31</v>
      </c>
      <c r="G462" s="68" t="s">
        <v>934</v>
      </c>
      <c r="H462" s="99">
        <v>54546.7</v>
      </c>
    </row>
    <row r="463" spans="1:8" ht="12.75" customHeight="1">
      <c r="A463" s="36">
        <v>45833</v>
      </c>
      <c r="B463" s="72" t="s">
        <v>933</v>
      </c>
      <c r="C463" s="67" t="s">
        <v>973</v>
      </c>
      <c r="D463" s="72" t="s">
        <v>6</v>
      </c>
      <c r="E463" s="1">
        <v>22105</v>
      </c>
      <c r="F463" s="73" t="s">
        <v>44</v>
      </c>
      <c r="G463" s="68">
        <v>2001029622</v>
      </c>
      <c r="H463" s="99">
        <v>6429.6</v>
      </c>
    </row>
    <row r="464" spans="1:8" ht="12.75" customHeight="1">
      <c r="A464" s="36">
        <v>45833</v>
      </c>
      <c r="B464" s="72" t="s">
        <v>933</v>
      </c>
      <c r="C464" s="67" t="s">
        <v>974</v>
      </c>
      <c r="D464" s="72" t="s">
        <v>13</v>
      </c>
      <c r="E464" s="1">
        <v>23109</v>
      </c>
      <c r="F464" s="73" t="s">
        <v>28</v>
      </c>
      <c r="G464" s="68" t="s">
        <v>935</v>
      </c>
      <c r="H464" s="99">
        <v>1608209</v>
      </c>
    </row>
    <row r="465" spans="1:8" ht="12.75" customHeight="1">
      <c r="A465" s="36">
        <v>45835</v>
      </c>
      <c r="B465" s="72" t="s">
        <v>936</v>
      </c>
      <c r="C465" s="72"/>
      <c r="D465" s="72" t="s">
        <v>6</v>
      </c>
      <c r="E465" s="1">
        <v>21512</v>
      </c>
      <c r="F465" s="67" t="s">
        <v>937</v>
      </c>
      <c r="G465" s="68" t="s">
        <v>753</v>
      </c>
      <c r="H465" s="99">
        <v>-116346.42</v>
      </c>
    </row>
  </sheetData>
  <phoneticPr fontId="8" type="noConversion"/>
  <printOptions gridLines="1"/>
  <pageMargins left="0.22" right="0.16" top="0.23" bottom="0.25" header="0.5" footer="0.5"/>
  <pageSetup fitToWidth="2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765"/>
  <sheetViews>
    <sheetView tabSelected="1" zoomScale="122" zoomScaleNormal="122" workbookViewId="0">
      <pane xSplit="1" ySplit="1" topLeftCell="O2" activePane="bottomRight" state="frozen"/>
      <selection pane="topRight" activeCell="B1" sqref="B1"/>
      <selection pane="bottomLeft" activeCell="A2" sqref="A2"/>
      <selection pane="bottomRight" activeCell="P13" sqref="P13"/>
    </sheetView>
  </sheetViews>
  <sheetFormatPr defaultColWidth="8.85546875" defaultRowHeight="12.75"/>
  <cols>
    <col min="1" max="1" width="18.140625" style="9" customWidth="1"/>
    <col min="2" max="2" width="13.85546875" hidden="1" customWidth="1"/>
    <col min="3" max="3" width="17.28515625" style="42" hidden="1" customWidth="1"/>
    <col min="4" max="4" width="17.28515625" hidden="1" customWidth="1"/>
    <col min="5" max="5" width="18.28515625" hidden="1" customWidth="1"/>
    <col min="6" max="6" width="15.28515625" hidden="1" customWidth="1"/>
    <col min="7" max="8" width="15.42578125" hidden="1" customWidth="1"/>
    <col min="9" max="9" width="15.85546875" hidden="1" customWidth="1"/>
    <col min="10" max="10" width="16.85546875" hidden="1" customWidth="1"/>
    <col min="11" max="11" width="15.7109375" hidden="1" customWidth="1"/>
    <col min="12" max="12" width="16.7109375" hidden="1" customWidth="1"/>
    <col min="13" max="13" width="15.140625" style="1" hidden="1" customWidth="1"/>
    <col min="14" max="14" width="15.85546875" style="8" hidden="1" customWidth="1"/>
    <col min="15" max="15" width="17.28515625" customWidth="1"/>
    <col min="16" max="16" width="12.85546875" bestFit="1" customWidth="1"/>
  </cols>
  <sheetData>
    <row r="1" spans="1:15" s="9" customFormat="1" ht="13.5" thickBot="1">
      <c r="A1" s="24"/>
      <c r="B1" s="24" t="s">
        <v>17</v>
      </c>
      <c r="C1" s="58" t="s">
        <v>82</v>
      </c>
      <c r="D1" s="24" t="s">
        <v>83</v>
      </c>
      <c r="E1" s="24" t="s">
        <v>84</v>
      </c>
      <c r="F1" s="24" t="s">
        <v>85</v>
      </c>
      <c r="G1" s="24" t="s">
        <v>86</v>
      </c>
      <c r="H1" s="24" t="s">
        <v>87</v>
      </c>
      <c r="I1" s="24" t="s">
        <v>88</v>
      </c>
      <c r="J1" s="24" t="s">
        <v>89</v>
      </c>
      <c r="K1" s="24" t="s">
        <v>90</v>
      </c>
      <c r="L1" s="24" t="s">
        <v>91</v>
      </c>
      <c r="M1" s="24" t="s">
        <v>92</v>
      </c>
      <c r="N1" s="45" t="s">
        <v>93</v>
      </c>
      <c r="O1" s="17" t="s">
        <v>2</v>
      </c>
    </row>
    <row r="2" spans="1:15">
      <c r="A2" s="25" t="s">
        <v>6</v>
      </c>
      <c r="B2" s="4"/>
      <c r="C2" s="42">
        <f>UMCP!H12</f>
        <v>4762752.8599999994</v>
      </c>
      <c r="D2" s="4">
        <f>UMCP!H20</f>
        <v>464790.98000000004</v>
      </c>
      <c r="E2" s="4">
        <f>UMCP!H31</f>
        <v>4823148.5100000007</v>
      </c>
      <c r="F2" s="4">
        <f>UMCP!H55</f>
        <v>32237983.009999998</v>
      </c>
      <c r="G2" s="4">
        <f>UMCP!H65</f>
        <v>238140.75999999998</v>
      </c>
      <c r="H2" s="4">
        <f>UMCP!H72</f>
        <v>180922.05</v>
      </c>
      <c r="I2" s="4">
        <f>UMCP!H84</f>
        <v>11659529.99</v>
      </c>
      <c r="J2" s="4">
        <f>UMCP!H93</f>
        <v>12894587.189999999</v>
      </c>
      <c r="K2" s="4">
        <f>UMCP!H102</f>
        <v>950421.28</v>
      </c>
      <c r="L2" s="4">
        <f>UMCP!H113</f>
        <v>1003523.8200000001</v>
      </c>
      <c r="M2" s="13">
        <f>UMCP!H129</f>
        <v>3864920.7500000005</v>
      </c>
      <c r="N2" s="20">
        <f>UMCP!H142</f>
        <v>1531832.09</v>
      </c>
      <c r="O2" s="16">
        <f>SUM(C2:N2)</f>
        <v>74612553.289999992</v>
      </c>
    </row>
    <row r="3" spans="1:15">
      <c r="A3" s="25" t="s">
        <v>7</v>
      </c>
      <c r="B3" s="4"/>
      <c r="C3" s="42">
        <f>UMB!H8</f>
        <v>300115.55</v>
      </c>
      <c r="D3" s="4">
        <f>UMB!H16</f>
        <v>973125.19000000006</v>
      </c>
      <c r="E3" s="4">
        <f>UMB!H26</f>
        <v>488543.08</v>
      </c>
      <c r="F3" s="4">
        <f>UMB!H31</f>
        <v>232699.25</v>
      </c>
      <c r="G3" s="4">
        <f>UMB!H37</f>
        <v>663180.73</v>
      </c>
      <c r="H3" s="4">
        <f>UMB!H43</f>
        <v>21734.5</v>
      </c>
      <c r="I3" s="4">
        <f>UMB!H50</f>
        <v>711399.5</v>
      </c>
      <c r="J3" s="4">
        <f>UMB!H56</f>
        <v>1125824.75</v>
      </c>
      <c r="K3" s="4">
        <f>UMB!H65</f>
        <v>2702595.89</v>
      </c>
      <c r="L3" s="4">
        <f>UMB!H75</f>
        <v>1642401.31</v>
      </c>
      <c r="M3" s="13">
        <f>UMB!H79</f>
        <v>115729</v>
      </c>
      <c r="N3" s="20">
        <f>UMB!H87</f>
        <v>1633245.23</v>
      </c>
      <c r="O3" s="15">
        <f t="shared" ref="O3:O16" si="0">SUM(C3:N3)</f>
        <v>10610593.98</v>
      </c>
    </row>
    <row r="4" spans="1:15">
      <c r="A4" s="25" t="s">
        <v>8</v>
      </c>
      <c r="B4" s="4"/>
      <c r="C4" s="42">
        <f>UMBI!H5</f>
        <v>0</v>
      </c>
      <c r="D4" s="4">
        <f>UMBI!H7</f>
        <v>0</v>
      </c>
      <c r="E4" s="4">
        <f>UMBI!H9</f>
        <v>0</v>
      </c>
      <c r="F4" s="4">
        <f>UMBI!H11</f>
        <v>0</v>
      </c>
      <c r="G4" s="4">
        <f>UMBI!H13</f>
        <v>0</v>
      </c>
      <c r="H4" s="4">
        <f>UMBI!H15</f>
        <v>0</v>
      </c>
      <c r="I4" s="4">
        <f>UMBI!H17</f>
        <v>0</v>
      </c>
      <c r="J4" s="52">
        <f>UMBI!H19</f>
        <v>0</v>
      </c>
      <c r="K4" s="4">
        <f>UMBI!H21</f>
        <v>0</v>
      </c>
      <c r="L4" s="13">
        <f>UMBI!H23</f>
        <v>0</v>
      </c>
      <c r="M4" s="13">
        <f>UMBI!H25</f>
        <v>0</v>
      </c>
      <c r="N4" s="13">
        <f>UMBI!H27</f>
        <v>0</v>
      </c>
      <c r="O4" s="15">
        <f t="shared" si="0"/>
        <v>0</v>
      </c>
    </row>
    <row r="5" spans="1:15">
      <c r="A5" s="25" t="s">
        <v>9</v>
      </c>
      <c r="B5" s="4"/>
      <c r="C5" s="42">
        <f>UMES!H5</f>
        <v>0</v>
      </c>
      <c r="D5" s="4">
        <f>UMES!H7</f>
        <v>0</v>
      </c>
      <c r="E5" s="4">
        <f>UMES!H9</f>
        <v>0</v>
      </c>
      <c r="F5" s="4">
        <f>UMES!H16</f>
        <v>1063889.97</v>
      </c>
      <c r="G5" s="4">
        <f>UMES!H18</f>
        <v>0</v>
      </c>
      <c r="H5" s="4">
        <f>UMES!H20</f>
        <v>0</v>
      </c>
      <c r="I5" s="4">
        <f>UMES!H27</f>
        <v>1084770.06</v>
      </c>
      <c r="J5" s="4">
        <f>UMES!H32</f>
        <v>247000</v>
      </c>
      <c r="K5" s="4">
        <f>UMES!H36</f>
        <v>343686.18</v>
      </c>
      <c r="L5" s="4">
        <f>UMES!H40</f>
        <v>2636.64</v>
      </c>
      <c r="M5" s="13">
        <f>UMES!H47</f>
        <v>570308.05999999994</v>
      </c>
      <c r="N5" s="20">
        <f>UMES!H49</f>
        <v>0</v>
      </c>
      <c r="O5" s="15">
        <f t="shared" si="0"/>
        <v>3312290.9100000006</v>
      </c>
    </row>
    <row r="6" spans="1:15">
      <c r="A6" s="25" t="s">
        <v>10</v>
      </c>
      <c r="B6" s="4"/>
      <c r="C6" s="42">
        <f>UMBC!H10</f>
        <v>2151111.4299999997</v>
      </c>
      <c r="D6" s="4">
        <f>UMBC!H17</f>
        <v>2981589.11</v>
      </c>
      <c r="E6" s="4">
        <f>UMBC!H25</f>
        <v>2409424.16</v>
      </c>
      <c r="F6" s="4">
        <f>UMBC!H29</f>
        <v>81312.22</v>
      </c>
      <c r="G6" s="4">
        <f>UMBC!H40</f>
        <v>6944171.830000001</v>
      </c>
      <c r="H6" s="4">
        <f>UMBC!H47</f>
        <v>5470754.2599999998</v>
      </c>
      <c r="I6" s="4">
        <f>UMBC!H54</f>
        <v>2798441.44</v>
      </c>
      <c r="J6" s="4">
        <f>UMBC!H62</f>
        <v>435794.80000000005</v>
      </c>
      <c r="K6" s="4">
        <f>UMBC!H70</f>
        <v>3371801.4099999997</v>
      </c>
      <c r="L6" s="4">
        <f>UMBC!H79</f>
        <v>4330388.4000000004</v>
      </c>
      <c r="M6" s="13">
        <f>UMBC!H94</f>
        <v>4325983.3499999996</v>
      </c>
      <c r="N6" s="20">
        <f>UMBC!H107</f>
        <v>3121852.4899999998</v>
      </c>
      <c r="O6" s="15">
        <f t="shared" si="0"/>
        <v>38422624.900000006</v>
      </c>
    </row>
    <row r="7" spans="1:15">
      <c r="A7" s="25" t="s">
        <v>11</v>
      </c>
      <c r="B7" s="4"/>
      <c r="C7" s="59">
        <f>UMUC!H5</f>
        <v>0</v>
      </c>
      <c r="D7" s="5">
        <f>UMUC!H7</f>
        <v>0</v>
      </c>
      <c r="E7" s="4">
        <f>UMUC!H9</f>
        <v>0</v>
      </c>
      <c r="F7" s="4">
        <f>UMUC!H11</f>
        <v>0</v>
      </c>
      <c r="G7" s="4">
        <f>UMUC!H13</f>
        <v>0</v>
      </c>
      <c r="H7" s="4">
        <f>UMUC!H15</f>
        <v>0</v>
      </c>
      <c r="I7" s="4">
        <f>UMUC!H17</f>
        <v>0</v>
      </c>
      <c r="J7" s="4">
        <f>UMUC!H19</f>
        <v>0</v>
      </c>
      <c r="K7" s="4">
        <f>UMUC!H21</f>
        <v>0</v>
      </c>
      <c r="L7" s="4">
        <f>UMUC!H23</f>
        <v>0</v>
      </c>
      <c r="M7" s="13">
        <f>UMUC!H25</f>
        <v>0</v>
      </c>
      <c r="N7" s="13">
        <f>UMUC!H27</f>
        <v>0</v>
      </c>
      <c r="O7" s="15">
        <f t="shared" si="0"/>
        <v>0</v>
      </c>
    </row>
    <row r="8" spans="1:15">
      <c r="A8" s="25" t="s">
        <v>38</v>
      </c>
      <c r="B8" s="4"/>
      <c r="C8" s="59">
        <f>UMGC!H5</f>
        <v>0</v>
      </c>
      <c r="D8" s="5">
        <f>UMGC!H9</f>
        <v>8437.23</v>
      </c>
      <c r="E8" s="4">
        <f>UMGC!H13</f>
        <v>10307.73</v>
      </c>
      <c r="F8" s="4">
        <f>UMGC!H15</f>
        <v>0</v>
      </c>
      <c r="G8" s="4">
        <f>UMGC!H17</f>
        <v>0</v>
      </c>
      <c r="H8" s="4">
        <f>UMGC!H19</f>
        <v>0</v>
      </c>
      <c r="I8" s="4">
        <f>UMGC!H25</f>
        <v>87242.15</v>
      </c>
      <c r="J8" s="4">
        <f>UMGC!H27</f>
        <v>0</v>
      </c>
      <c r="K8" s="4">
        <f>UMGC!H29</f>
        <v>0</v>
      </c>
      <c r="L8" s="4">
        <f>UMGC!H31</f>
        <v>0</v>
      </c>
      <c r="M8" s="13">
        <f>UMGC!H33</f>
        <v>0</v>
      </c>
      <c r="N8" s="13">
        <f>UMGC!H35</f>
        <v>0</v>
      </c>
      <c r="O8" s="15">
        <f t="shared" si="0"/>
        <v>105987.10999999999</v>
      </c>
    </row>
    <row r="9" spans="1:15">
      <c r="A9" s="25" t="s">
        <v>12</v>
      </c>
      <c r="B9" s="4"/>
      <c r="C9" s="42">
        <f>CES!H5</f>
        <v>0</v>
      </c>
      <c r="D9" s="4">
        <f>CES!H7</f>
        <v>0</v>
      </c>
      <c r="E9" s="4">
        <f>CES!H9</f>
        <v>0</v>
      </c>
      <c r="F9" s="4">
        <f>CES!H11</f>
        <v>0</v>
      </c>
      <c r="G9" s="4">
        <f>CES!H13</f>
        <v>0</v>
      </c>
      <c r="H9" s="4">
        <f>CES!H15</f>
        <v>0</v>
      </c>
      <c r="I9" s="4">
        <f>CES!H17</f>
        <v>0</v>
      </c>
      <c r="J9" s="4">
        <f>CES!H19</f>
        <v>0</v>
      </c>
      <c r="K9" s="4">
        <f>CES!H21</f>
        <v>0</v>
      </c>
      <c r="L9" s="4">
        <f>CES!H23</f>
        <v>0</v>
      </c>
      <c r="M9" s="13">
        <f>CES!H27</f>
        <v>480.75</v>
      </c>
      <c r="N9" s="20">
        <f>CES!H31</f>
        <v>197650.07</v>
      </c>
      <c r="O9" s="15">
        <f t="shared" si="0"/>
        <v>198130.82</v>
      </c>
    </row>
    <row r="10" spans="1:15">
      <c r="A10" s="25" t="s">
        <v>26</v>
      </c>
      <c r="B10" s="4"/>
      <c r="C10" s="42">
        <f>USM!H6</f>
        <v>0</v>
      </c>
      <c r="D10" s="4">
        <f>USM!H11</f>
        <v>747.72</v>
      </c>
      <c r="E10" s="4">
        <f>USM!H16</f>
        <v>7291.16</v>
      </c>
      <c r="F10" s="4">
        <f>USM!H20</f>
        <v>50862</v>
      </c>
      <c r="G10" s="4">
        <f>USM!H22</f>
        <v>0</v>
      </c>
      <c r="H10" s="4">
        <f>USM!H27</f>
        <v>38235.06</v>
      </c>
      <c r="I10" s="4">
        <f>USM!H35</f>
        <v>544204.64</v>
      </c>
      <c r="J10" s="4">
        <f>USM!H37</f>
        <v>0</v>
      </c>
      <c r="K10" s="4">
        <f>USM!H39</f>
        <v>0</v>
      </c>
      <c r="L10" s="4">
        <f>USM!H43</f>
        <v>12500</v>
      </c>
      <c r="M10" s="13">
        <f>USM!H45</f>
        <v>0</v>
      </c>
      <c r="N10" s="20">
        <f>USM!H49</f>
        <v>14042</v>
      </c>
      <c r="O10" s="15">
        <f t="shared" si="0"/>
        <v>667882.58000000007</v>
      </c>
    </row>
    <row r="11" spans="1:15">
      <c r="A11" s="25" t="s">
        <v>13</v>
      </c>
      <c r="B11" s="4"/>
      <c r="C11" s="42">
        <f>BSU!H8</f>
        <v>3697244.61</v>
      </c>
      <c r="D11" s="4">
        <f>BSU!H12</f>
        <v>4430468.0999999996</v>
      </c>
      <c r="E11" s="4">
        <f>BSU!H14</f>
        <v>0</v>
      </c>
      <c r="F11" s="4">
        <f>BSU!H27</f>
        <v>8025302.6299999999</v>
      </c>
      <c r="G11" s="4">
        <f>BSU!H34</f>
        <v>315719.68999999994</v>
      </c>
      <c r="H11" s="4">
        <f>BSU!H39</f>
        <v>99933.790000000008</v>
      </c>
      <c r="I11" s="4">
        <f>BSU!H44</f>
        <v>60523.69</v>
      </c>
      <c r="J11" s="4">
        <f>BSU!H54</f>
        <v>2405336.5</v>
      </c>
      <c r="K11" s="4">
        <f>BSU!H62</f>
        <v>928853.6399999999</v>
      </c>
      <c r="L11" s="4">
        <f>BSU!H68</f>
        <v>46260.4</v>
      </c>
      <c r="M11" s="13">
        <f>BSU!H85</f>
        <v>832201.37</v>
      </c>
      <c r="N11" s="28">
        <f>BSU!H89</f>
        <v>1608209</v>
      </c>
      <c r="O11" s="15">
        <f t="shared" si="0"/>
        <v>22450053.419999998</v>
      </c>
    </row>
    <row r="12" spans="1:15">
      <c r="A12" s="25" t="s">
        <v>20</v>
      </c>
      <c r="B12" s="4"/>
      <c r="C12" s="42">
        <f>CSU!H8</f>
        <v>213469.44</v>
      </c>
      <c r="D12" s="4">
        <f>CSU!H13</f>
        <v>272666.14</v>
      </c>
      <c r="E12" s="42">
        <f>CSU!H15</f>
        <v>0</v>
      </c>
      <c r="F12" s="42">
        <f>CSU!H19</f>
        <v>500220.75</v>
      </c>
      <c r="G12" s="4">
        <f>CSU!H23</f>
        <v>239435.11</v>
      </c>
      <c r="H12" s="42">
        <f>CSU!H30</f>
        <v>445768.38</v>
      </c>
      <c r="I12" s="42">
        <f>CSU!H34</f>
        <v>160261.43</v>
      </c>
      <c r="J12" s="4">
        <f>CSU!H39</f>
        <v>157021.51999999999</v>
      </c>
      <c r="K12" s="4">
        <f>CSU!H41</f>
        <v>0</v>
      </c>
      <c r="L12" s="4">
        <f>CSU!H46</f>
        <v>109802.41</v>
      </c>
      <c r="M12" s="65">
        <f>CSU!H50</f>
        <v>429565.38</v>
      </c>
      <c r="N12" s="13">
        <f>CSU!H54</f>
        <v>723354.16</v>
      </c>
      <c r="O12" s="15">
        <f t="shared" si="0"/>
        <v>3251564.7199999997</v>
      </c>
    </row>
    <row r="13" spans="1:15">
      <c r="A13" s="25" t="s">
        <v>14</v>
      </c>
      <c r="B13" s="4"/>
      <c r="C13" s="42">
        <f>FSU!H5</f>
        <v>0</v>
      </c>
      <c r="D13" s="42">
        <f>FSU!H11</f>
        <v>-73300.52</v>
      </c>
      <c r="E13" s="42">
        <f>FSU!H13</f>
        <v>0</v>
      </c>
      <c r="F13" s="4">
        <f>FSU!H15</f>
        <v>0</v>
      </c>
      <c r="G13" s="4">
        <f>FSU!H24</f>
        <v>132382.38</v>
      </c>
      <c r="H13" s="4">
        <f>FSU!H26</f>
        <v>0</v>
      </c>
      <c r="I13" s="4">
        <f>FSU!H30</f>
        <v>5883.2</v>
      </c>
      <c r="J13" s="4">
        <f>FSU!H32</f>
        <v>0</v>
      </c>
      <c r="K13" s="4">
        <f>FSU!H34</f>
        <v>0</v>
      </c>
      <c r="L13" s="4">
        <f>FSU!H38</f>
        <v>20859</v>
      </c>
      <c r="M13" s="13">
        <f>FSU!H40</f>
        <v>0</v>
      </c>
      <c r="N13" s="20">
        <f>FSU!H42</f>
        <v>0</v>
      </c>
      <c r="O13" s="105">
        <f t="shared" si="0"/>
        <v>85824.06</v>
      </c>
    </row>
    <row r="14" spans="1:15">
      <c r="A14" s="25" t="s">
        <v>1</v>
      </c>
      <c r="B14" s="4"/>
      <c r="C14" s="42">
        <f>SU!H5</f>
        <v>340954.94</v>
      </c>
      <c r="D14" s="42">
        <f>SU!H11</f>
        <v>521887.11</v>
      </c>
      <c r="E14" s="4">
        <f>SU!H15</f>
        <v>884839.92</v>
      </c>
      <c r="F14" s="4">
        <f>SU!H20</f>
        <v>1648744.6600000001</v>
      </c>
      <c r="G14" s="4">
        <f>SU!H22</f>
        <v>0</v>
      </c>
      <c r="H14" s="4">
        <f>SU!H26</f>
        <v>1367477.4</v>
      </c>
      <c r="I14" s="4">
        <f>SU!H31</f>
        <v>1318223.3400000001</v>
      </c>
      <c r="J14" s="4">
        <f>SU!H35</f>
        <v>21432</v>
      </c>
      <c r="K14" s="42">
        <f>SU!H42</f>
        <v>3857687.4</v>
      </c>
      <c r="L14" s="4">
        <f>SU!H47</f>
        <v>1396946.47</v>
      </c>
      <c r="M14" s="13">
        <f>SU!H53</f>
        <v>1734547.36</v>
      </c>
      <c r="N14" s="20">
        <f>SU!H58</f>
        <v>1448740.0399999998</v>
      </c>
      <c r="O14" s="15">
        <f t="shared" si="0"/>
        <v>14541480.639999999</v>
      </c>
    </row>
    <row r="15" spans="1:15">
      <c r="A15" s="25" t="s">
        <v>15</v>
      </c>
      <c r="B15" s="4"/>
      <c r="C15" s="42">
        <f>TU!H9</f>
        <v>902959.91</v>
      </c>
      <c r="D15" s="4">
        <f>TU!H19</f>
        <v>1767863.54</v>
      </c>
      <c r="E15" s="4">
        <f>TU!H30</f>
        <v>2252986.3099999996</v>
      </c>
      <c r="F15" s="4">
        <f>TU!H41</f>
        <v>1187553.0799999998</v>
      </c>
      <c r="G15" s="4">
        <f>TU!H51</f>
        <v>2820920.33</v>
      </c>
      <c r="H15" s="4">
        <f>TU!H61</f>
        <v>910860.92</v>
      </c>
      <c r="I15" s="4">
        <f>TU!H69</f>
        <v>1916995.49</v>
      </c>
      <c r="J15" s="4">
        <f>TU!H82</f>
        <v>4035336.8799999994</v>
      </c>
      <c r="K15" s="4">
        <f>TU!H90</f>
        <v>2341901.85</v>
      </c>
      <c r="L15" s="4">
        <f>TU!H105</f>
        <v>1338368.8399999999</v>
      </c>
      <c r="M15" s="13">
        <f>TU!H112</f>
        <v>4157.82</v>
      </c>
      <c r="N15" s="20">
        <f>TU!H123</f>
        <v>7266001.1200000001</v>
      </c>
      <c r="O15" s="15">
        <f>SUM(C15:N15)</f>
        <v>26745906.09</v>
      </c>
    </row>
    <row r="16" spans="1:15" ht="13.5" thickBot="1">
      <c r="A16" s="26" t="s">
        <v>16</v>
      </c>
      <c r="B16" s="19"/>
      <c r="C16" s="60">
        <f>UB!H5</f>
        <v>0</v>
      </c>
      <c r="D16" s="14">
        <f>UB!H7</f>
        <v>0</v>
      </c>
      <c r="E16" s="14">
        <f>UB!H9</f>
        <v>0</v>
      </c>
      <c r="F16" s="14">
        <f>UB!H11</f>
        <v>0</v>
      </c>
      <c r="G16" s="14">
        <f>UB!H13</f>
        <v>0</v>
      </c>
      <c r="H16" s="14">
        <f>UB!H15</f>
        <v>0</v>
      </c>
      <c r="I16" s="14">
        <f>UB!H17</f>
        <v>0</v>
      </c>
      <c r="J16" s="14">
        <f>UB!H19</f>
        <v>0</v>
      </c>
      <c r="K16" s="14">
        <f>UB!H21</f>
        <v>0</v>
      </c>
      <c r="L16" s="14">
        <f>UB!H23</f>
        <v>0</v>
      </c>
      <c r="M16" s="14">
        <f>UB!H25</f>
        <v>0</v>
      </c>
      <c r="N16" s="21"/>
      <c r="O16" s="15">
        <f t="shared" si="0"/>
        <v>0</v>
      </c>
    </row>
    <row r="17" spans="1:16" ht="13.5" thickBot="1">
      <c r="A17" s="27" t="s">
        <v>2</v>
      </c>
      <c r="B17" s="18">
        <f>SUM(B2:B16)</f>
        <v>0</v>
      </c>
      <c r="C17" s="61">
        <f>SUM(C2:C16)</f>
        <v>12368608.739999998</v>
      </c>
      <c r="D17" s="18">
        <f t="shared" ref="D17:N17" si="1">SUM(D2:D16)</f>
        <v>11348274.600000001</v>
      </c>
      <c r="E17" s="18">
        <f t="shared" si="1"/>
        <v>10876540.870000001</v>
      </c>
      <c r="F17" s="18">
        <f t="shared" si="1"/>
        <v>45028567.569999993</v>
      </c>
      <c r="G17" s="18">
        <f t="shared" si="1"/>
        <v>11353950.830000002</v>
      </c>
      <c r="H17" s="18">
        <f t="shared" si="1"/>
        <v>8535686.3599999994</v>
      </c>
      <c r="I17" s="18">
        <f>SUM(I2:I16)</f>
        <v>20347474.93</v>
      </c>
      <c r="J17" s="18">
        <f t="shared" si="1"/>
        <v>21322333.640000001</v>
      </c>
      <c r="K17" s="18">
        <f>SUM(K2:K16)</f>
        <v>14496947.649999999</v>
      </c>
      <c r="L17" s="18">
        <f t="shared" si="1"/>
        <v>9903687.290000001</v>
      </c>
      <c r="M17" s="18">
        <f t="shared" si="1"/>
        <v>11877893.84</v>
      </c>
      <c r="N17" s="18">
        <f t="shared" si="1"/>
        <v>17544926.199999999</v>
      </c>
      <c r="O17" s="18">
        <f>SUM(O2:O16)</f>
        <v>195004892.51999998</v>
      </c>
      <c r="P17" s="8"/>
    </row>
    <row r="18" spans="1:16" s="8" customFormat="1">
      <c r="A18" s="22"/>
      <c r="B18" s="12"/>
      <c r="C18" s="62"/>
      <c r="D18" s="12"/>
      <c r="E18" s="12"/>
      <c r="F18" s="12"/>
      <c r="M18" s="23"/>
      <c r="N18" s="11"/>
    </row>
    <row r="19" spans="1:16" s="8" customFormat="1">
      <c r="A19" s="22" t="s">
        <v>32</v>
      </c>
      <c r="B19" s="6"/>
      <c r="C19" s="63">
        <v>12368608.74</v>
      </c>
      <c r="D19" s="6">
        <v>11348274.6</v>
      </c>
      <c r="E19" s="6">
        <v>10876540.869999999</v>
      </c>
      <c r="F19" s="6">
        <v>45028567.570000008</v>
      </c>
      <c r="G19" s="6">
        <v>11353950.83</v>
      </c>
      <c r="H19" s="12">
        <v>8535686.3599999994</v>
      </c>
      <c r="I19" s="12">
        <v>20347474.93</v>
      </c>
      <c r="J19" s="12">
        <v>21322333.640000008</v>
      </c>
      <c r="K19" s="12">
        <v>14496947.650000004</v>
      </c>
      <c r="L19" s="34">
        <v>9903687.2899999991</v>
      </c>
      <c r="M19" s="22">
        <v>11877893.84</v>
      </c>
      <c r="N19" s="22">
        <v>17544926.199999999</v>
      </c>
      <c r="O19" s="22">
        <f>SUM(C19:N19)</f>
        <v>195004892.52000001</v>
      </c>
    </row>
    <row r="20" spans="1:16" s="8" customFormat="1" ht="13.5" thickBot="1">
      <c r="A20" s="22" t="s">
        <v>27</v>
      </c>
      <c r="B20" s="33">
        <f t="shared" ref="B20:N20" si="2">B19-B17</f>
        <v>0</v>
      </c>
      <c r="C20" s="33">
        <f t="shared" si="2"/>
        <v>0</v>
      </c>
      <c r="D20" s="33">
        <f>D19-D17</f>
        <v>0</v>
      </c>
      <c r="E20" s="33">
        <f t="shared" si="2"/>
        <v>0</v>
      </c>
      <c r="F20" s="33">
        <f t="shared" si="2"/>
        <v>0</v>
      </c>
      <c r="G20" s="33">
        <f>G19-G17</f>
        <v>0</v>
      </c>
      <c r="H20" s="33">
        <f t="shared" si="2"/>
        <v>0</v>
      </c>
      <c r="I20" s="33">
        <f t="shared" si="2"/>
        <v>0</v>
      </c>
      <c r="J20" s="33">
        <f t="shared" si="2"/>
        <v>0</v>
      </c>
      <c r="K20" s="33">
        <f>K19-K17</f>
        <v>0</v>
      </c>
      <c r="L20" s="33">
        <f t="shared" si="2"/>
        <v>0</v>
      </c>
      <c r="M20" s="33">
        <f t="shared" si="2"/>
        <v>0</v>
      </c>
      <c r="N20" s="33">
        <f t="shared" si="2"/>
        <v>0</v>
      </c>
      <c r="O20" s="33">
        <f>O19-O17</f>
        <v>0</v>
      </c>
    </row>
    <row r="21" spans="1:16" s="8" customFormat="1" ht="13.5" thickTop="1">
      <c r="A21" s="22"/>
      <c r="C21" s="64"/>
      <c r="M21" s="23"/>
      <c r="N21" s="11"/>
    </row>
    <row r="22" spans="1:16" s="8" customFormat="1">
      <c r="A22" s="22"/>
      <c r="C22" s="64"/>
      <c r="M22" s="23"/>
      <c r="N22" s="11"/>
    </row>
    <row r="23" spans="1:16" s="8" customFormat="1">
      <c r="A23" s="22"/>
      <c r="C23" s="64"/>
      <c r="K23" s="42"/>
      <c r="M23" s="23"/>
      <c r="N23" s="11"/>
    </row>
    <row r="24" spans="1:16" s="8" customFormat="1">
      <c r="A24" s="22"/>
      <c r="C24" s="64"/>
      <c r="M24" s="23"/>
      <c r="N24" s="11"/>
    </row>
    <row r="25" spans="1:16" s="8" customFormat="1">
      <c r="A25" s="22"/>
      <c r="C25" s="64"/>
      <c r="M25" s="23"/>
      <c r="N25" s="11"/>
    </row>
    <row r="26" spans="1:16" s="8" customFormat="1">
      <c r="A26" s="22"/>
      <c r="C26" s="64"/>
      <c r="M26" s="23"/>
      <c r="N26" s="11"/>
    </row>
    <row r="27" spans="1:16" s="8" customFormat="1">
      <c r="A27" s="22"/>
      <c r="C27" s="64"/>
      <c r="M27" s="23"/>
      <c r="N27" s="11"/>
    </row>
    <row r="28" spans="1:16" s="8" customFormat="1">
      <c r="A28" s="22"/>
      <c r="C28" s="64"/>
      <c r="M28" s="23"/>
      <c r="N28" s="11"/>
    </row>
    <row r="29" spans="1:16" s="8" customFormat="1">
      <c r="A29" s="22"/>
      <c r="C29" s="64"/>
      <c r="L29" s="8" t="s">
        <v>27</v>
      </c>
      <c r="M29" s="23"/>
      <c r="N29" s="11"/>
    </row>
    <row r="30" spans="1:16" s="8" customFormat="1">
      <c r="A30" s="22"/>
      <c r="C30" s="64"/>
      <c r="M30" s="23"/>
      <c r="N30" s="11"/>
    </row>
    <row r="31" spans="1:16" s="8" customFormat="1">
      <c r="A31" s="22"/>
      <c r="C31" s="64"/>
      <c r="M31" s="23"/>
      <c r="N31" s="11"/>
    </row>
    <row r="32" spans="1:16" s="8" customFormat="1">
      <c r="A32" s="22"/>
      <c r="C32" s="64"/>
      <c r="M32" s="23"/>
      <c r="N32" s="11"/>
    </row>
    <row r="33" spans="1:14" s="8" customFormat="1">
      <c r="A33" s="22"/>
      <c r="C33" s="64"/>
      <c r="M33" s="23"/>
      <c r="N33" s="11"/>
    </row>
    <row r="34" spans="1:14" s="8" customFormat="1">
      <c r="A34" s="22"/>
      <c r="C34" s="64"/>
      <c r="M34" s="23"/>
      <c r="N34" s="11"/>
    </row>
    <row r="35" spans="1:14" s="8" customFormat="1">
      <c r="A35" s="22"/>
      <c r="C35" s="64"/>
      <c r="M35" s="23"/>
      <c r="N35" s="11"/>
    </row>
    <row r="36" spans="1:14" s="8" customFormat="1">
      <c r="A36" s="22"/>
      <c r="C36" s="64"/>
      <c r="M36" s="23"/>
      <c r="N36" s="11"/>
    </row>
    <row r="37" spans="1:14" s="8" customFormat="1">
      <c r="A37" s="22"/>
      <c r="C37" s="64"/>
      <c r="M37" s="23"/>
      <c r="N37" s="11"/>
    </row>
    <row r="38" spans="1:14" s="8" customFormat="1">
      <c r="A38" s="22"/>
      <c r="C38" s="64"/>
      <c r="M38" s="23"/>
      <c r="N38" s="11"/>
    </row>
    <row r="39" spans="1:14" s="8" customFormat="1">
      <c r="A39" s="22"/>
      <c r="C39" s="64"/>
      <c r="M39" s="23"/>
      <c r="N39" s="11"/>
    </row>
    <row r="40" spans="1:14" s="8" customFormat="1">
      <c r="A40" s="22"/>
      <c r="C40" s="64"/>
      <c r="M40" s="23"/>
      <c r="N40" s="11"/>
    </row>
    <row r="41" spans="1:14" s="8" customFormat="1">
      <c r="A41" s="22"/>
      <c r="C41" s="64"/>
      <c r="M41" s="23"/>
      <c r="N41" s="11"/>
    </row>
    <row r="42" spans="1:14" s="8" customFormat="1">
      <c r="A42" s="22"/>
      <c r="C42" s="64"/>
      <c r="M42" s="23"/>
      <c r="N42" s="11"/>
    </row>
    <row r="43" spans="1:14" s="8" customFormat="1">
      <c r="A43" s="22"/>
      <c r="C43" s="64"/>
      <c r="M43" s="23"/>
      <c r="N43" s="11"/>
    </row>
    <row r="44" spans="1:14" s="8" customFormat="1">
      <c r="A44" s="22"/>
      <c r="C44" s="64"/>
      <c r="M44" s="23"/>
      <c r="N44" s="11"/>
    </row>
    <row r="45" spans="1:14" s="8" customFormat="1">
      <c r="A45" s="22"/>
      <c r="C45" s="64"/>
      <c r="M45" s="23"/>
      <c r="N45" s="11"/>
    </row>
    <row r="46" spans="1:14" s="8" customFormat="1">
      <c r="A46" s="22"/>
      <c r="C46" s="64"/>
      <c r="M46" s="23"/>
      <c r="N46" s="11"/>
    </row>
    <row r="47" spans="1:14" s="8" customFormat="1">
      <c r="A47" s="22"/>
      <c r="C47" s="64"/>
      <c r="M47" s="23"/>
      <c r="N47" s="11"/>
    </row>
    <row r="48" spans="1:14" s="8" customFormat="1">
      <c r="A48" s="22"/>
      <c r="C48" s="64"/>
      <c r="M48" s="23"/>
      <c r="N48" s="11"/>
    </row>
    <row r="49" spans="1:14" s="8" customFormat="1">
      <c r="A49" s="22"/>
      <c r="C49" s="64"/>
      <c r="M49" s="23"/>
      <c r="N49" s="11"/>
    </row>
    <row r="50" spans="1:14" s="8" customFormat="1">
      <c r="A50" s="22"/>
      <c r="C50" s="64"/>
      <c r="M50" s="23"/>
      <c r="N50" s="11"/>
    </row>
    <row r="51" spans="1:14" s="8" customFormat="1">
      <c r="A51" s="22"/>
      <c r="C51" s="64"/>
      <c r="M51" s="23"/>
      <c r="N51" s="11"/>
    </row>
    <row r="52" spans="1:14" s="8" customFormat="1">
      <c r="A52" s="22"/>
      <c r="C52" s="64"/>
      <c r="M52" s="23"/>
      <c r="N52" s="11"/>
    </row>
    <row r="53" spans="1:14" s="8" customFormat="1">
      <c r="A53" s="22"/>
      <c r="C53" s="64"/>
      <c r="M53" s="23"/>
      <c r="N53" s="11"/>
    </row>
    <row r="54" spans="1:14" s="8" customFormat="1">
      <c r="A54" s="22"/>
      <c r="C54" s="64"/>
      <c r="M54" s="23"/>
      <c r="N54" s="11"/>
    </row>
    <row r="55" spans="1:14" s="8" customFormat="1">
      <c r="A55" s="22"/>
      <c r="C55" s="64"/>
      <c r="M55" s="23"/>
      <c r="N55" s="11"/>
    </row>
    <row r="56" spans="1:14" s="8" customFormat="1">
      <c r="A56" s="22"/>
      <c r="C56" s="64"/>
      <c r="M56" s="23"/>
      <c r="N56" s="11"/>
    </row>
    <row r="57" spans="1:14" s="8" customFormat="1">
      <c r="A57" s="22"/>
      <c r="C57" s="64"/>
      <c r="M57" s="23"/>
      <c r="N57" s="11"/>
    </row>
    <row r="58" spans="1:14" s="8" customFormat="1">
      <c r="A58" s="22"/>
      <c r="C58" s="64"/>
      <c r="M58" s="23"/>
      <c r="N58" s="11"/>
    </row>
    <row r="59" spans="1:14" s="8" customFormat="1">
      <c r="A59" s="22"/>
      <c r="C59" s="64"/>
      <c r="M59" s="23"/>
      <c r="N59" s="11"/>
    </row>
    <row r="60" spans="1:14" s="8" customFormat="1">
      <c r="A60" s="22"/>
      <c r="C60" s="64"/>
      <c r="M60" s="23"/>
      <c r="N60" s="11"/>
    </row>
    <row r="61" spans="1:14" s="8" customFormat="1">
      <c r="A61" s="22"/>
      <c r="C61" s="64"/>
      <c r="M61" s="23"/>
      <c r="N61" s="11"/>
    </row>
    <row r="62" spans="1:14" s="8" customFormat="1">
      <c r="A62" s="22"/>
      <c r="C62" s="64"/>
      <c r="M62" s="23"/>
      <c r="N62" s="11"/>
    </row>
    <row r="63" spans="1:14" s="8" customFormat="1">
      <c r="A63" s="22"/>
      <c r="C63" s="64"/>
      <c r="M63" s="23"/>
      <c r="N63" s="11"/>
    </row>
    <row r="64" spans="1:14" s="8" customFormat="1">
      <c r="A64" s="22"/>
      <c r="C64" s="64"/>
      <c r="M64" s="23"/>
      <c r="N64" s="11"/>
    </row>
    <row r="65" spans="1:14" s="8" customFormat="1">
      <c r="A65" s="22"/>
      <c r="C65" s="64"/>
      <c r="M65" s="23"/>
      <c r="N65" s="11"/>
    </row>
    <row r="66" spans="1:14" s="8" customFormat="1">
      <c r="A66" s="22"/>
      <c r="C66" s="64"/>
      <c r="M66" s="23"/>
      <c r="N66" s="11"/>
    </row>
    <row r="67" spans="1:14" s="8" customFormat="1">
      <c r="A67" s="22"/>
      <c r="C67" s="64"/>
      <c r="M67" s="23"/>
      <c r="N67" s="11"/>
    </row>
    <row r="68" spans="1:14" s="8" customFormat="1">
      <c r="A68" s="22"/>
      <c r="C68" s="64"/>
      <c r="M68" s="23"/>
      <c r="N68" s="11"/>
    </row>
    <row r="69" spans="1:14" s="8" customFormat="1">
      <c r="A69" s="22"/>
      <c r="C69" s="64"/>
      <c r="M69" s="23"/>
      <c r="N69" s="11"/>
    </row>
    <row r="70" spans="1:14" s="8" customFormat="1">
      <c r="A70" s="22"/>
      <c r="C70" s="64"/>
      <c r="M70" s="23"/>
      <c r="N70" s="11"/>
    </row>
    <row r="71" spans="1:14" s="8" customFormat="1">
      <c r="A71" s="22"/>
      <c r="C71" s="64"/>
      <c r="M71" s="23"/>
      <c r="N71" s="11"/>
    </row>
    <row r="72" spans="1:14" s="8" customFormat="1">
      <c r="A72" s="22"/>
      <c r="C72" s="64"/>
      <c r="M72" s="23"/>
      <c r="N72" s="11"/>
    </row>
    <row r="73" spans="1:14" s="8" customFormat="1">
      <c r="A73" s="22"/>
      <c r="C73" s="64"/>
      <c r="M73" s="23"/>
      <c r="N73" s="11"/>
    </row>
    <row r="74" spans="1:14" s="8" customFormat="1">
      <c r="A74" s="22"/>
      <c r="C74" s="64"/>
      <c r="M74" s="23"/>
      <c r="N74" s="11"/>
    </row>
    <row r="75" spans="1:14" s="8" customFormat="1">
      <c r="A75" s="22"/>
      <c r="C75" s="64"/>
      <c r="M75" s="23"/>
      <c r="N75" s="11"/>
    </row>
    <row r="76" spans="1:14" s="8" customFormat="1">
      <c r="A76" s="22"/>
      <c r="C76" s="64"/>
      <c r="M76" s="23"/>
      <c r="N76" s="11"/>
    </row>
    <row r="77" spans="1:14" s="8" customFormat="1">
      <c r="A77" s="22"/>
      <c r="C77" s="64"/>
      <c r="M77" s="23"/>
      <c r="N77" s="11"/>
    </row>
    <row r="78" spans="1:14" s="8" customFormat="1">
      <c r="A78" s="22"/>
      <c r="C78" s="64"/>
      <c r="M78" s="23"/>
      <c r="N78" s="11"/>
    </row>
    <row r="79" spans="1:14" s="8" customFormat="1">
      <c r="A79" s="22"/>
      <c r="C79" s="64"/>
      <c r="M79" s="23"/>
      <c r="N79" s="11"/>
    </row>
    <row r="80" spans="1:14" s="8" customFormat="1">
      <c r="A80" s="22"/>
      <c r="C80" s="64"/>
      <c r="M80" s="23"/>
      <c r="N80" s="11"/>
    </row>
    <row r="81" spans="1:14" s="8" customFormat="1">
      <c r="A81" s="22"/>
      <c r="C81" s="64"/>
      <c r="M81" s="23"/>
      <c r="N81" s="11"/>
    </row>
    <row r="82" spans="1:14" s="8" customFormat="1">
      <c r="A82" s="22"/>
      <c r="C82" s="64"/>
      <c r="M82" s="23"/>
      <c r="N82" s="11"/>
    </row>
    <row r="83" spans="1:14" s="8" customFormat="1">
      <c r="A83" s="22"/>
      <c r="C83" s="64"/>
      <c r="M83" s="23"/>
      <c r="N83" s="11"/>
    </row>
    <row r="84" spans="1:14" s="8" customFormat="1">
      <c r="A84" s="22"/>
      <c r="C84" s="64"/>
      <c r="M84" s="23"/>
      <c r="N84" s="11"/>
    </row>
    <row r="85" spans="1:14" s="8" customFormat="1">
      <c r="A85" s="22"/>
      <c r="C85" s="64"/>
      <c r="M85" s="23"/>
      <c r="N85" s="11"/>
    </row>
    <row r="86" spans="1:14" s="8" customFormat="1">
      <c r="A86" s="22"/>
      <c r="C86" s="64"/>
      <c r="M86" s="23"/>
      <c r="N86" s="11"/>
    </row>
    <row r="87" spans="1:14" s="8" customFormat="1">
      <c r="A87" s="22"/>
      <c r="C87" s="64"/>
      <c r="M87" s="23"/>
      <c r="N87" s="11"/>
    </row>
    <row r="88" spans="1:14" s="8" customFormat="1">
      <c r="A88" s="22"/>
      <c r="C88" s="64"/>
      <c r="M88" s="23"/>
      <c r="N88" s="11"/>
    </row>
    <row r="89" spans="1:14" s="8" customFormat="1">
      <c r="A89" s="22"/>
      <c r="C89" s="64"/>
      <c r="M89" s="23"/>
      <c r="N89" s="11"/>
    </row>
    <row r="90" spans="1:14" s="8" customFormat="1">
      <c r="A90" s="22"/>
      <c r="C90" s="64"/>
      <c r="M90" s="23"/>
      <c r="N90" s="11"/>
    </row>
    <row r="91" spans="1:14" s="8" customFormat="1">
      <c r="A91" s="22"/>
      <c r="C91" s="64"/>
      <c r="M91" s="23"/>
      <c r="N91" s="11"/>
    </row>
    <row r="92" spans="1:14" s="8" customFormat="1">
      <c r="A92" s="22"/>
      <c r="C92" s="64"/>
      <c r="M92" s="23"/>
      <c r="N92" s="11"/>
    </row>
    <row r="93" spans="1:14" s="8" customFormat="1">
      <c r="A93" s="22"/>
      <c r="C93" s="64"/>
      <c r="M93" s="23"/>
      <c r="N93" s="11"/>
    </row>
    <row r="94" spans="1:14" s="8" customFormat="1">
      <c r="A94" s="22"/>
      <c r="C94" s="64"/>
      <c r="M94" s="23"/>
      <c r="N94" s="11"/>
    </row>
    <row r="95" spans="1:14" s="8" customFormat="1">
      <c r="A95" s="22"/>
      <c r="C95" s="64"/>
      <c r="M95" s="23"/>
      <c r="N95" s="11"/>
    </row>
    <row r="96" spans="1:14" s="8" customFormat="1">
      <c r="A96" s="22"/>
      <c r="C96" s="64"/>
      <c r="M96" s="23"/>
      <c r="N96" s="11"/>
    </row>
    <row r="97" spans="1:14" s="8" customFormat="1">
      <c r="A97" s="22"/>
      <c r="C97" s="64"/>
      <c r="M97" s="23"/>
      <c r="N97" s="11"/>
    </row>
    <row r="98" spans="1:14" s="8" customFormat="1">
      <c r="A98" s="22"/>
      <c r="C98" s="64"/>
      <c r="M98" s="23"/>
      <c r="N98" s="11"/>
    </row>
    <row r="99" spans="1:14" s="8" customFormat="1">
      <c r="A99" s="22"/>
      <c r="C99" s="64"/>
      <c r="M99" s="23"/>
      <c r="N99" s="11"/>
    </row>
    <row r="100" spans="1:14" s="8" customFormat="1">
      <c r="A100" s="22"/>
      <c r="C100" s="64"/>
      <c r="M100" s="23"/>
      <c r="N100" s="11"/>
    </row>
    <row r="101" spans="1:14" s="8" customFormat="1">
      <c r="A101" s="22"/>
      <c r="C101" s="64"/>
      <c r="M101" s="23"/>
      <c r="N101" s="11"/>
    </row>
    <row r="102" spans="1:14" s="8" customFormat="1">
      <c r="A102" s="22"/>
      <c r="C102" s="64"/>
      <c r="M102" s="23"/>
      <c r="N102" s="11"/>
    </row>
    <row r="103" spans="1:14" s="8" customFormat="1">
      <c r="A103" s="22"/>
      <c r="C103" s="64"/>
      <c r="M103" s="23"/>
      <c r="N103" s="11"/>
    </row>
    <row r="104" spans="1:14" s="8" customFormat="1">
      <c r="A104" s="22"/>
      <c r="C104" s="64"/>
      <c r="M104" s="23"/>
      <c r="N104" s="11"/>
    </row>
    <row r="105" spans="1:14" s="8" customFormat="1">
      <c r="A105" s="22"/>
      <c r="C105" s="64"/>
      <c r="M105" s="23"/>
      <c r="N105" s="11"/>
    </row>
    <row r="106" spans="1:14" s="8" customFormat="1">
      <c r="A106" s="22"/>
      <c r="C106" s="64"/>
      <c r="M106" s="23"/>
      <c r="N106" s="11"/>
    </row>
    <row r="107" spans="1:14" s="8" customFormat="1">
      <c r="A107" s="22"/>
      <c r="C107" s="64"/>
      <c r="M107" s="23"/>
      <c r="N107" s="11"/>
    </row>
    <row r="108" spans="1:14" s="8" customFormat="1">
      <c r="A108" s="22"/>
      <c r="C108" s="64"/>
      <c r="M108" s="23"/>
      <c r="N108" s="11"/>
    </row>
    <row r="109" spans="1:14" s="8" customFormat="1">
      <c r="A109" s="22"/>
      <c r="C109" s="64"/>
      <c r="M109" s="23"/>
      <c r="N109" s="11"/>
    </row>
    <row r="110" spans="1:14" s="8" customFormat="1">
      <c r="A110" s="22"/>
      <c r="C110" s="64"/>
      <c r="M110" s="23"/>
      <c r="N110" s="11"/>
    </row>
    <row r="111" spans="1:14" s="8" customFormat="1">
      <c r="A111" s="22"/>
      <c r="C111" s="64"/>
      <c r="M111" s="23"/>
      <c r="N111" s="11"/>
    </row>
    <row r="112" spans="1:14" s="8" customFormat="1">
      <c r="A112" s="22"/>
      <c r="C112" s="64"/>
      <c r="M112" s="23"/>
      <c r="N112" s="11"/>
    </row>
    <row r="113" spans="1:14" s="8" customFormat="1">
      <c r="A113" s="22"/>
      <c r="C113" s="64"/>
      <c r="M113" s="23"/>
      <c r="N113" s="11"/>
    </row>
    <row r="114" spans="1:14" s="8" customFormat="1">
      <c r="A114" s="22"/>
      <c r="C114" s="64"/>
      <c r="M114" s="23"/>
      <c r="N114" s="11"/>
    </row>
    <row r="115" spans="1:14" s="8" customFormat="1">
      <c r="A115" s="22"/>
      <c r="C115" s="64"/>
      <c r="M115" s="23"/>
      <c r="N115" s="11"/>
    </row>
    <row r="116" spans="1:14" s="8" customFormat="1">
      <c r="A116" s="22"/>
      <c r="C116" s="64"/>
      <c r="M116" s="23"/>
      <c r="N116" s="11"/>
    </row>
    <row r="117" spans="1:14" s="8" customFormat="1">
      <c r="A117" s="22"/>
      <c r="C117" s="64"/>
      <c r="M117" s="23"/>
      <c r="N117" s="11"/>
    </row>
    <row r="118" spans="1:14" s="8" customFormat="1">
      <c r="A118" s="22"/>
      <c r="C118" s="64"/>
      <c r="M118" s="23"/>
      <c r="N118" s="11"/>
    </row>
    <row r="119" spans="1:14" s="8" customFormat="1">
      <c r="A119" s="22"/>
      <c r="C119" s="64"/>
      <c r="M119" s="23"/>
      <c r="N119" s="11"/>
    </row>
    <row r="120" spans="1:14" s="8" customFormat="1">
      <c r="A120" s="22"/>
      <c r="C120" s="64"/>
      <c r="M120" s="23"/>
      <c r="N120" s="11"/>
    </row>
    <row r="121" spans="1:14" s="8" customFormat="1">
      <c r="A121" s="22"/>
      <c r="C121" s="64"/>
      <c r="M121" s="23"/>
      <c r="N121" s="11"/>
    </row>
    <row r="122" spans="1:14" s="8" customFormat="1">
      <c r="A122" s="22"/>
      <c r="C122" s="64"/>
      <c r="M122" s="23"/>
      <c r="N122" s="11"/>
    </row>
    <row r="123" spans="1:14" s="8" customFormat="1">
      <c r="A123" s="22"/>
      <c r="C123" s="64"/>
      <c r="M123" s="23"/>
      <c r="N123" s="11"/>
    </row>
    <row r="124" spans="1:14" s="8" customFormat="1">
      <c r="A124" s="22"/>
      <c r="C124" s="64"/>
      <c r="M124" s="23"/>
      <c r="N124" s="11"/>
    </row>
    <row r="125" spans="1:14" s="8" customFormat="1">
      <c r="A125" s="22"/>
      <c r="C125" s="64"/>
      <c r="M125" s="23"/>
      <c r="N125" s="11"/>
    </row>
    <row r="126" spans="1:14" s="8" customFormat="1">
      <c r="A126" s="22"/>
      <c r="C126" s="64"/>
      <c r="M126" s="23"/>
      <c r="N126" s="11"/>
    </row>
    <row r="127" spans="1:14" s="8" customFormat="1">
      <c r="A127" s="22"/>
      <c r="C127" s="64"/>
      <c r="M127" s="23"/>
      <c r="N127" s="11"/>
    </row>
    <row r="128" spans="1:14" s="8" customFormat="1">
      <c r="A128" s="22"/>
      <c r="C128" s="64"/>
      <c r="M128" s="23"/>
      <c r="N128" s="11"/>
    </row>
    <row r="129" spans="1:14" s="8" customFormat="1">
      <c r="A129" s="22"/>
      <c r="C129" s="64"/>
      <c r="M129" s="23"/>
      <c r="N129" s="11"/>
    </row>
    <row r="130" spans="1:14" s="8" customFormat="1">
      <c r="A130" s="22"/>
      <c r="C130" s="64"/>
      <c r="M130" s="23"/>
      <c r="N130" s="11"/>
    </row>
    <row r="131" spans="1:14" s="8" customFormat="1">
      <c r="A131" s="22"/>
      <c r="C131" s="64"/>
      <c r="M131" s="23"/>
      <c r="N131" s="11"/>
    </row>
    <row r="132" spans="1:14" s="8" customFormat="1">
      <c r="A132" s="22"/>
      <c r="C132" s="64"/>
      <c r="M132" s="23"/>
      <c r="N132" s="11"/>
    </row>
    <row r="133" spans="1:14" s="8" customFormat="1">
      <c r="A133" s="22"/>
      <c r="C133" s="64"/>
      <c r="M133" s="23"/>
      <c r="N133" s="11"/>
    </row>
    <row r="134" spans="1:14" s="8" customFormat="1">
      <c r="A134" s="22"/>
      <c r="C134" s="64"/>
      <c r="M134" s="23"/>
      <c r="N134" s="11"/>
    </row>
    <row r="135" spans="1:14" s="8" customFormat="1">
      <c r="A135" s="22"/>
      <c r="C135" s="64"/>
      <c r="M135" s="23"/>
      <c r="N135" s="11"/>
    </row>
    <row r="136" spans="1:14" s="8" customFormat="1">
      <c r="A136" s="22"/>
      <c r="C136" s="64"/>
      <c r="M136" s="23"/>
      <c r="N136" s="11"/>
    </row>
    <row r="137" spans="1:14" s="8" customFormat="1">
      <c r="A137" s="22"/>
      <c r="C137" s="64"/>
      <c r="M137" s="23"/>
      <c r="N137" s="11"/>
    </row>
    <row r="138" spans="1:14" s="8" customFormat="1">
      <c r="A138" s="22"/>
      <c r="C138" s="64"/>
      <c r="M138" s="23"/>
      <c r="N138" s="11"/>
    </row>
    <row r="139" spans="1:14" s="8" customFormat="1">
      <c r="A139" s="22"/>
      <c r="C139" s="64"/>
      <c r="M139" s="23"/>
      <c r="N139" s="11"/>
    </row>
    <row r="140" spans="1:14" s="8" customFormat="1">
      <c r="A140" s="22"/>
      <c r="C140" s="64"/>
      <c r="M140" s="23"/>
      <c r="N140" s="11"/>
    </row>
    <row r="141" spans="1:14" s="8" customFormat="1">
      <c r="A141" s="22"/>
      <c r="C141" s="64"/>
      <c r="M141" s="23"/>
      <c r="N141" s="11"/>
    </row>
    <row r="142" spans="1:14" s="8" customFormat="1">
      <c r="A142" s="22"/>
      <c r="C142" s="64"/>
      <c r="M142" s="23"/>
      <c r="N142" s="11"/>
    </row>
    <row r="143" spans="1:14" s="8" customFormat="1">
      <c r="A143" s="22"/>
      <c r="C143" s="64"/>
      <c r="M143" s="23"/>
      <c r="N143" s="11"/>
    </row>
    <row r="144" spans="1:14" s="8" customFormat="1">
      <c r="A144" s="22"/>
      <c r="C144" s="64"/>
      <c r="M144" s="23"/>
      <c r="N144" s="11"/>
    </row>
    <row r="145" spans="1:14" s="8" customFormat="1">
      <c r="A145" s="22"/>
      <c r="C145" s="64"/>
      <c r="M145" s="23"/>
      <c r="N145" s="11"/>
    </row>
    <row r="146" spans="1:14" s="8" customFormat="1">
      <c r="A146" s="22"/>
      <c r="C146" s="64"/>
      <c r="M146" s="23"/>
      <c r="N146" s="11"/>
    </row>
    <row r="147" spans="1:14" s="8" customFormat="1">
      <c r="A147" s="22"/>
      <c r="C147" s="64"/>
      <c r="M147" s="23"/>
      <c r="N147" s="11"/>
    </row>
    <row r="148" spans="1:14" s="8" customFormat="1">
      <c r="A148" s="22"/>
      <c r="C148" s="64"/>
      <c r="M148" s="23"/>
      <c r="N148" s="11"/>
    </row>
    <row r="149" spans="1:14" s="8" customFormat="1">
      <c r="A149" s="22"/>
      <c r="C149" s="64"/>
      <c r="M149" s="23"/>
      <c r="N149" s="11"/>
    </row>
    <row r="150" spans="1:14" s="8" customFormat="1">
      <c r="A150" s="22"/>
      <c r="C150" s="64"/>
      <c r="M150" s="23"/>
      <c r="N150" s="11"/>
    </row>
    <row r="151" spans="1:14" s="8" customFormat="1">
      <c r="A151" s="22"/>
      <c r="C151" s="64"/>
      <c r="M151" s="23"/>
      <c r="N151" s="11"/>
    </row>
    <row r="152" spans="1:14" s="8" customFormat="1">
      <c r="A152" s="22"/>
      <c r="C152" s="64"/>
      <c r="M152" s="23"/>
      <c r="N152" s="11"/>
    </row>
    <row r="153" spans="1:14" s="8" customFormat="1">
      <c r="A153" s="22"/>
      <c r="C153" s="64"/>
      <c r="M153" s="23"/>
      <c r="N153" s="11"/>
    </row>
    <row r="154" spans="1:14" s="8" customFormat="1">
      <c r="A154" s="22"/>
      <c r="C154" s="64"/>
      <c r="M154" s="23"/>
      <c r="N154" s="11"/>
    </row>
    <row r="155" spans="1:14" s="8" customFormat="1">
      <c r="A155" s="22"/>
      <c r="C155" s="64"/>
      <c r="M155" s="23"/>
      <c r="N155" s="11"/>
    </row>
    <row r="156" spans="1:14" s="8" customFormat="1">
      <c r="A156" s="22"/>
      <c r="C156" s="64"/>
      <c r="M156" s="23"/>
      <c r="N156" s="11"/>
    </row>
    <row r="157" spans="1:14" s="8" customFormat="1">
      <c r="A157" s="22"/>
      <c r="C157" s="64"/>
      <c r="M157" s="23"/>
      <c r="N157" s="11"/>
    </row>
    <row r="158" spans="1:14" s="8" customFormat="1">
      <c r="A158" s="22"/>
      <c r="C158" s="64"/>
      <c r="M158" s="23"/>
      <c r="N158" s="11"/>
    </row>
    <row r="159" spans="1:14" s="8" customFormat="1">
      <c r="A159" s="22"/>
      <c r="C159" s="64"/>
      <c r="M159" s="23"/>
      <c r="N159" s="11"/>
    </row>
    <row r="160" spans="1:14" s="8" customFormat="1">
      <c r="A160" s="22"/>
      <c r="C160" s="64"/>
      <c r="M160" s="23"/>
      <c r="N160" s="11"/>
    </row>
    <row r="161" spans="1:14" s="8" customFormat="1">
      <c r="A161" s="22"/>
      <c r="C161" s="64"/>
      <c r="M161" s="23"/>
      <c r="N161" s="11"/>
    </row>
    <row r="162" spans="1:14" s="8" customFormat="1">
      <c r="A162" s="22"/>
      <c r="C162" s="64"/>
      <c r="M162" s="23"/>
      <c r="N162" s="11"/>
    </row>
    <row r="163" spans="1:14" s="8" customFormat="1">
      <c r="A163" s="22"/>
      <c r="C163" s="64"/>
      <c r="M163" s="23"/>
      <c r="N163" s="11"/>
    </row>
    <row r="164" spans="1:14" s="8" customFormat="1">
      <c r="A164" s="22"/>
      <c r="C164" s="64"/>
      <c r="M164" s="23"/>
      <c r="N164" s="11"/>
    </row>
    <row r="165" spans="1:14" s="8" customFormat="1">
      <c r="A165" s="22"/>
      <c r="C165" s="64"/>
      <c r="M165" s="23"/>
      <c r="N165" s="11"/>
    </row>
    <row r="166" spans="1:14" s="8" customFormat="1">
      <c r="A166" s="22"/>
      <c r="C166" s="64"/>
      <c r="M166" s="23"/>
      <c r="N166" s="11"/>
    </row>
    <row r="167" spans="1:14" s="8" customFormat="1">
      <c r="A167" s="22"/>
      <c r="C167" s="64"/>
      <c r="M167" s="23"/>
      <c r="N167" s="11"/>
    </row>
    <row r="168" spans="1:14" s="8" customFormat="1">
      <c r="A168" s="22"/>
      <c r="C168" s="64"/>
      <c r="M168" s="23"/>
      <c r="N168" s="11"/>
    </row>
    <row r="169" spans="1:14" s="8" customFormat="1">
      <c r="A169" s="22"/>
      <c r="C169" s="64"/>
      <c r="M169" s="23"/>
      <c r="N169" s="11"/>
    </row>
    <row r="170" spans="1:14" s="8" customFormat="1">
      <c r="A170" s="22"/>
      <c r="C170" s="64"/>
      <c r="M170" s="23"/>
      <c r="N170" s="11"/>
    </row>
    <row r="171" spans="1:14" s="8" customFormat="1">
      <c r="A171" s="22"/>
      <c r="C171" s="64"/>
      <c r="M171" s="23"/>
      <c r="N171" s="11"/>
    </row>
    <row r="172" spans="1:14" s="8" customFormat="1">
      <c r="A172" s="22"/>
      <c r="C172" s="64"/>
      <c r="M172" s="23"/>
      <c r="N172" s="11"/>
    </row>
    <row r="173" spans="1:14" s="8" customFormat="1">
      <c r="A173" s="22"/>
      <c r="C173" s="64"/>
      <c r="M173" s="23"/>
      <c r="N173" s="11"/>
    </row>
    <row r="174" spans="1:14" s="8" customFormat="1">
      <c r="A174" s="22"/>
      <c r="C174" s="64"/>
      <c r="M174" s="23"/>
      <c r="N174" s="11"/>
    </row>
    <row r="175" spans="1:14" s="8" customFormat="1">
      <c r="A175" s="22"/>
      <c r="C175" s="64"/>
      <c r="M175" s="23"/>
      <c r="N175" s="11"/>
    </row>
    <row r="176" spans="1:14" s="8" customFormat="1">
      <c r="A176" s="22"/>
      <c r="C176" s="64"/>
      <c r="M176" s="23"/>
      <c r="N176" s="11"/>
    </row>
    <row r="177" spans="1:14" s="8" customFormat="1">
      <c r="A177" s="22"/>
      <c r="C177" s="64"/>
      <c r="M177" s="23"/>
      <c r="N177" s="11"/>
    </row>
    <row r="178" spans="1:14" s="8" customFormat="1">
      <c r="A178" s="22"/>
      <c r="C178" s="64"/>
      <c r="M178" s="23"/>
      <c r="N178" s="11"/>
    </row>
    <row r="179" spans="1:14" s="8" customFormat="1">
      <c r="A179" s="22"/>
      <c r="C179" s="64"/>
      <c r="M179" s="23"/>
      <c r="N179" s="11"/>
    </row>
    <row r="180" spans="1:14" s="8" customFormat="1">
      <c r="A180" s="22"/>
      <c r="C180" s="64"/>
      <c r="M180" s="23"/>
      <c r="N180" s="11"/>
    </row>
    <row r="181" spans="1:14" s="8" customFormat="1">
      <c r="A181" s="22"/>
      <c r="C181" s="64"/>
      <c r="M181" s="23"/>
      <c r="N181" s="11"/>
    </row>
    <row r="182" spans="1:14" s="8" customFormat="1">
      <c r="A182" s="22"/>
      <c r="C182" s="64"/>
      <c r="M182" s="23"/>
      <c r="N182" s="11"/>
    </row>
    <row r="183" spans="1:14" s="8" customFormat="1">
      <c r="A183" s="22"/>
      <c r="C183" s="64"/>
      <c r="M183" s="23"/>
      <c r="N183" s="11"/>
    </row>
    <row r="184" spans="1:14" s="8" customFormat="1">
      <c r="A184" s="22"/>
      <c r="C184" s="64"/>
      <c r="M184" s="23"/>
      <c r="N184" s="11"/>
    </row>
    <row r="185" spans="1:14" s="8" customFormat="1">
      <c r="A185" s="22"/>
      <c r="C185" s="64"/>
      <c r="M185" s="23"/>
      <c r="N185" s="11"/>
    </row>
    <row r="186" spans="1:14" s="8" customFormat="1">
      <c r="A186" s="22"/>
      <c r="C186" s="64"/>
      <c r="M186" s="23"/>
      <c r="N186" s="11"/>
    </row>
    <row r="187" spans="1:14" s="8" customFormat="1">
      <c r="A187" s="22"/>
      <c r="C187" s="64"/>
      <c r="M187" s="23"/>
      <c r="N187" s="11"/>
    </row>
    <row r="188" spans="1:14" s="8" customFormat="1">
      <c r="A188" s="22"/>
      <c r="C188" s="64"/>
      <c r="M188" s="23"/>
      <c r="N188" s="11"/>
    </row>
    <row r="189" spans="1:14" s="8" customFormat="1">
      <c r="A189" s="22"/>
      <c r="C189" s="64"/>
      <c r="M189" s="23"/>
      <c r="N189" s="11"/>
    </row>
    <row r="190" spans="1:14" s="8" customFormat="1">
      <c r="A190" s="22"/>
      <c r="C190" s="64"/>
      <c r="M190" s="23"/>
      <c r="N190" s="11"/>
    </row>
    <row r="191" spans="1:14" s="8" customFormat="1">
      <c r="A191" s="22"/>
      <c r="C191" s="64"/>
      <c r="M191" s="23"/>
      <c r="N191" s="11"/>
    </row>
    <row r="192" spans="1:14" s="8" customFormat="1">
      <c r="A192" s="22"/>
      <c r="C192" s="64"/>
      <c r="M192" s="23"/>
      <c r="N192" s="11"/>
    </row>
    <row r="193" spans="1:14" s="8" customFormat="1">
      <c r="A193" s="22"/>
      <c r="C193" s="64"/>
      <c r="M193" s="23"/>
      <c r="N193" s="11"/>
    </row>
    <row r="194" spans="1:14" s="8" customFormat="1">
      <c r="A194" s="22"/>
      <c r="C194" s="64"/>
      <c r="M194" s="23"/>
      <c r="N194" s="11"/>
    </row>
    <row r="195" spans="1:14" s="8" customFormat="1">
      <c r="A195" s="22"/>
      <c r="C195" s="64"/>
      <c r="M195" s="23"/>
      <c r="N195" s="11"/>
    </row>
    <row r="196" spans="1:14" s="8" customFormat="1">
      <c r="A196" s="22"/>
      <c r="C196" s="64"/>
      <c r="M196" s="23"/>
      <c r="N196" s="11"/>
    </row>
    <row r="197" spans="1:14" s="8" customFormat="1">
      <c r="A197" s="22"/>
      <c r="C197" s="64"/>
      <c r="M197" s="23"/>
      <c r="N197" s="11"/>
    </row>
    <row r="198" spans="1:14" s="8" customFormat="1">
      <c r="A198" s="22"/>
      <c r="C198" s="64"/>
      <c r="M198" s="23"/>
      <c r="N198" s="11"/>
    </row>
    <row r="199" spans="1:14" s="8" customFormat="1">
      <c r="A199" s="22"/>
      <c r="C199" s="64"/>
      <c r="M199" s="23"/>
      <c r="N199" s="11"/>
    </row>
    <row r="200" spans="1:14" s="8" customFormat="1">
      <c r="A200" s="22"/>
      <c r="C200" s="64"/>
      <c r="M200" s="23"/>
      <c r="N200" s="11"/>
    </row>
    <row r="201" spans="1:14" s="8" customFormat="1">
      <c r="A201" s="22"/>
      <c r="C201" s="64"/>
      <c r="M201" s="23"/>
      <c r="N201" s="11"/>
    </row>
    <row r="202" spans="1:14" s="8" customFormat="1">
      <c r="A202" s="22"/>
      <c r="C202" s="64"/>
      <c r="M202" s="23"/>
      <c r="N202" s="11"/>
    </row>
    <row r="203" spans="1:14" s="8" customFormat="1">
      <c r="A203" s="22"/>
      <c r="C203" s="64"/>
      <c r="M203" s="23"/>
      <c r="N203" s="11"/>
    </row>
    <row r="204" spans="1:14" s="8" customFormat="1">
      <c r="A204" s="22"/>
      <c r="C204" s="64"/>
      <c r="M204" s="23"/>
      <c r="N204" s="11"/>
    </row>
    <row r="205" spans="1:14" s="8" customFormat="1">
      <c r="A205" s="22"/>
      <c r="C205" s="64"/>
      <c r="M205" s="23"/>
      <c r="N205" s="11"/>
    </row>
    <row r="206" spans="1:14" s="8" customFormat="1">
      <c r="A206" s="22"/>
      <c r="C206" s="64"/>
      <c r="M206" s="23"/>
      <c r="N206" s="11"/>
    </row>
    <row r="207" spans="1:14" s="8" customFormat="1">
      <c r="A207" s="22"/>
      <c r="C207" s="64"/>
      <c r="M207" s="23"/>
      <c r="N207" s="11"/>
    </row>
    <row r="208" spans="1:14" s="8" customFormat="1">
      <c r="A208" s="22"/>
      <c r="C208" s="64"/>
      <c r="M208" s="23"/>
      <c r="N208" s="11"/>
    </row>
    <row r="209" spans="1:14" s="8" customFormat="1">
      <c r="A209" s="22"/>
      <c r="C209" s="64"/>
      <c r="M209" s="23"/>
      <c r="N209" s="11"/>
    </row>
    <row r="210" spans="1:14" s="8" customFormat="1">
      <c r="A210" s="22"/>
      <c r="C210" s="64"/>
      <c r="M210" s="23"/>
      <c r="N210" s="11"/>
    </row>
    <row r="211" spans="1:14" s="8" customFormat="1">
      <c r="A211" s="22"/>
      <c r="C211" s="64"/>
      <c r="M211" s="23"/>
      <c r="N211" s="11"/>
    </row>
    <row r="212" spans="1:14" s="8" customFormat="1">
      <c r="A212" s="22"/>
      <c r="C212" s="64"/>
      <c r="M212" s="23"/>
      <c r="N212" s="11"/>
    </row>
    <row r="213" spans="1:14" s="8" customFormat="1">
      <c r="A213" s="22"/>
      <c r="C213" s="64"/>
      <c r="M213" s="23"/>
      <c r="N213" s="11"/>
    </row>
    <row r="214" spans="1:14" s="8" customFormat="1">
      <c r="A214" s="22"/>
      <c r="C214" s="64"/>
      <c r="M214" s="23"/>
      <c r="N214" s="11"/>
    </row>
    <row r="215" spans="1:14" s="8" customFormat="1">
      <c r="A215" s="22"/>
      <c r="C215" s="64"/>
      <c r="M215" s="23"/>
      <c r="N215" s="11"/>
    </row>
    <row r="216" spans="1:14" s="8" customFormat="1">
      <c r="A216" s="22"/>
      <c r="C216" s="64"/>
      <c r="M216" s="23"/>
      <c r="N216" s="11"/>
    </row>
    <row r="217" spans="1:14" s="8" customFormat="1">
      <c r="A217" s="22"/>
      <c r="C217" s="64"/>
      <c r="M217" s="23"/>
      <c r="N217" s="11"/>
    </row>
    <row r="218" spans="1:14" s="8" customFormat="1">
      <c r="A218" s="22"/>
      <c r="C218" s="64"/>
      <c r="M218" s="23"/>
      <c r="N218" s="11"/>
    </row>
    <row r="219" spans="1:14" s="8" customFormat="1">
      <c r="A219" s="22"/>
      <c r="C219" s="64"/>
      <c r="M219" s="23"/>
      <c r="N219" s="11"/>
    </row>
    <row r="220" spans="1:14" s="8" customFormat="1">
      <c r="A220" s="22"/>
      <c r="C220" s="64"/>
      <c r="M220" s="23"/>
      <c r="N220" s="11"/>
    </row>
    <row r="221" spans="1:14" s="8" customFormat="1">
      <c r="A221" s="22"/>
      <c r="C221" s="64"/>
      <c r="M221" s="23"/>
      <c r="N221" s="11"/>
    </row>
    <row r="222" spans="1:14" s="8" customFormat="1">
      <c r="A222" s="22"/>
      <c r="C222" s="64"/>
      <c r="M222" s="23"/>
      <c r="N222" s="11"/>
    </row>
    <row r="223" spans="1:14" s="8" customFormat="1">
      <c r="A223" s="22"/>
      <c r="C223" s="64"/>
      <c r="M223" s="23"/>
      <c r="N223" s="11"/>
    </row>
    <row r="224" spans="1:14" s="8" customFormat="1">
      <c r="A224" s="22"/>
      <c r="C224" s="64"/>
      <c r="M224" s="23"/>
      <c r="N224" s="11"/>
    </row>
    <row r="225" spans="1:14" s="8" customFormat="1">
      <c r="A225" s="22"/>
      <c r="C225" s="64"/>
      <c r="M225" s="23"/>
      <c r="N225" s="11"/>
    </row>
    <row r="226" spans="1:14" s="8" customFormat="1">
      <c r="A226" s="22"/>
      <c r="C226" s="64"/>
      <c r="M226" s="23"/>
      <c r="N226" s="11"/>
    </row>
    <row r="227" spans="1:14" s="8" customFormat="1">
      <c r="A227" s="22"/>
      <c r="C227" s="64"/>
      <c r="M227" s="23"/>
      <c r="N227" s="11"/>
    </row>
    <row r="228" spans="1:14" s="8" customFormat="1">
      <c r="A228" s="22"/>
      <c r="C228" s="64"/>
      <c r="M228" s="23"/>
      <c r="N228" s="11"/>
    </row>
    <row r="229" spans="1:14" s="8" customFormat="1">
      <c r="A229" s="22"/>
      <c r="C229" s="64"/>
      <c r="M229" s="23"/>
      <c r="N229" s="11"/>
    </row>
    <row r="230" spans="1:14" s="8" customFormat="1">
      <c r="A230" s="22"/>
      <c r="C230" s="64"/>
      <c r="M230" s="23"/>
      <c r="N230" s="11"/>
    </row>
    <row r="231" spans="1:14" s="8" customFormat="1">
      <c r="A231" s="22"/>
      <c r="C231" s="64"/>
      <c r="M231" s="23"/>
      <c r="N231" s="11"/>
    </row>
    <row r="232" spans="1:14" s="8" customFormat="1">
      <c r="A232" s="22"/>
      <c r="C232" s="64"/>
      <c r="M232" s="23"/>
      <c r="N232" s="11"/>
    </row>
    <row r="233" spans="1:14" s="8" customFormat="1">
      <c r="A233" s="22"/>
      <c r="C233" s="64"/>
      <c r="M233" s="23"/>
      <c r="N233" s="11"/>
    </row>
    <row r="234" spans="1:14" s="8" customFormat="1">
      <c r="A234" s="22"/>
      <c r="C234" s="64"/>
      <c r="M234" s="23"/>
      <c r="N234" s="11"/>
    </row>
    <row r="235" spans="1:14" s="8" customFormat="1">
      <c r="A235" s="22"/>
      <c r="C235" s="64"/>
      <c r="M235" s="23"/>
      <c r="N235" s="11"/>
    </row>
    <row r="236" spans="1:14" s="8" customFormat="1">
      <c r="A236" s="22"/>
      <c r="C236" s="64"/>
      <c r="M236" s="23"/>
      <c r="N236" s="11"/>
    </row>
    <row r="237" spans="1:14" s="8" customFormat="1">
      <c r="A237" s="22"/>
      <c r="C237" s="64"/>
      <c r="M237" s="23"/>
      <c r="N237" s="11"/>
    </row>
    <row r="238" spans="1:14" s="8" customFormat="1">
      <c r="A238" s="22"/>
      <c r="C238" s="64"/>
      <c r="M238" s="23"/>
      <c r="N238" s="11"/>
    </row>
    <row r="239" spans="1:14" s="8" customFormat="1">
      <c r="A239" s="22"/>
      <c r="C239" s="64"/>
      <c r="M239" s="23"/>
      <c r="N239" s="11"/>
    </row>
    <row r="240" spans="1:14" s="8" customFormat="1">
      <c r="A240" s="22"/>
      <c r="C240" s="64"/>
      <c r="M240" s="23"/>
      <c r="N240" s="11"/>
    </row>
    <row r="241" spans="1:14" s="8" customFormat="1">
      <c r="A241" s="22"/>
      <c r="C241" s="64"/>
      <c r="M241" s="23"/>
      <c r="N241" s="11"/>
    </row>
    <row r="242" spans="1:14" s="8" customFormat="1">
      <c r="A242" s="22"/>
      <c r="C242" s="64"/>
      <c r="M242" s="23"/>
      <c r="N242" s="11"/>
    </row>
    <row r="243" spans="1:14" s="8" customFormat="1">
      <c r="A243" s="22"/>
      <c r="C243" s="64"/>
      <c r="M243" s="23"/>
      <c r="N243" s="11"/>
    </row>
    <row r="244" spans="1:14" s="8" customFormat="1">
      <c r="A244" s="22"/>
      <c r="C244" s="64"/>
      <c r="M244" s="23"/>
      <c r="N244" s="11"/>
    </row>
    <row r="245" spans="1:14" s="8" customFormat="1">
      <c r="A245" s="22"/>
      <c r="C245" s="64"/>
      <c r="M245" s="23"/>
      <c r="N245" s="11"/>
    </row>
    <row r="246" spans="1:14" s="8" customFormat="1">
      <c r="A246" s="22"/>
      <c r="C246" s="64"/>
      <c r="M246" s="23"/>
      <c r="N246" s="11"/>
    </row>
    <row r="247" spans="1:14" s="8" customFormat="1">
      <c r="A247" s="22"/>
      <c r="C247" s="64"/>
      <c r="M247" s="23"/>
      <c r="N247" s="11"/>
    </row>
    <row r="248" spans="1:14" s="8" customFormat="1">
      <c r="A248" s="22"/>
      <c r="C248" s="64"/>
      <c r="M248" s="23"/>
      <c r="N248" s="11"/>
    </row>
    <row r="249" spans="1:14" s="8" customFormat="1">
      <c r="A249" s="22"/>
      <c r="C249" s="64"/>
      <c r="M249" s="23"/>
      <c r="N249" s="11"/>
    </row>
    <row r="250" spans="1:14" s="8" customFormat="1">
      <c r="A250" s="22"/>
      <c r="C250" s="64"/>
      <c r="M250" s="23"/>
      <c r="N250" s="11"/>
    </row>
    <row r="251" spans="1:14" s="8" customFormat="1">
      <c r="A251" s="22"/>
      <c r="C251" s="64"/>
      <c r="M251" s="23"/>
      <c r="N251" s="11"/>
    </row>
    <row r="252" spans="1:14" s="8" customFormat="1">
      <c r="A252" s="22"/>
      <c r="C252" s="64"/>
      <c r="M252" s="23"/>
      <c r="N252" s="11"/>
    </row>
    <row r="253" spans="1:14" s="8" customFormat="1">
      <c r="A253" s="22"/>
      <c r="C253" s="64"/>
      <c r="M253" s="23"/>
      <c r="N253" s="11"/>
    </row>
    <row r="254" spans="1:14" s="8" customFormat="1">
      <c r="A254" s="22"/>
      <c r="C254" s="64"/>
      <c r="M254" s="23"/>
      <c r="N254" s="11"/>
    </row>
    <row r="255" spans="1:14" s="8" customFormat="1">
      <c r="A255" s="22"/>
      <c r="C255" s="64"/>
      <c r="M255" s="23"/>
      <c r="N255" s="11"/>
    </row>
    <row r="256" spans="1:14" s="8" customFormat="1">
      <c r="A256" s="22"/>
      <c r="C256" s="64"/>
      <c r="M256" s="23"/>
      <c r="N256" s="11"/>
    </row>
    <row r="257" spans="1:14" s="8" customFormat="1">
      <c r="A257" s="22"/>
      <c r="C257" s="64"/>
      <c r="M257" s="23"/>
      <c r="N257" s="11"/>
    </row>
    <row r="258" spans="1:14" s="8" customFormat="1">
      <c r="A258" s="22"/>
      <c r="C258" s="64"/>
      <c r="M258" s="23"/>
      <c r="N258" s="11"/>
    </row>
    <row r="259" spans="1:14" s="8" customFormat="1">
      <c r="A259" s="22"/>
      <c r="C259" s="64"/>
      <c r="M259" s="23"/>
      <c r="N259" s="11"/>
    </row>
    <row r="260" spans="1:14" s="8" customFormat="1">
      <c r="A260" s="22"/>
      <c r="C260" s="64"/>
      <c r="M260" s="23"/>
      <c r="N260" s="11"/>
    </row>
    <row r="261" spans="1:14" s="8" customFormat="1">
      <c r="A261" s="22"/>
      <c r="C261" s="64"/>
      <c r="M261" s="23"/>
      <c r="N261" s="11"/>
    </row>
    <row r="262" spans="1:14" s="8" customFormat="1">
      <c r="A262" s="22"/>
      <c r="C262" s="64"/>
      <c r="M262" s="23"/>
      <c r="N262" s="11"/>
    </row>
    <row r="263" spans="1:14" s="8" customFormat="1">
      <c r="A263" s="22"/>
      <c r="C263" s="64"/>
      <c r="M263" s="23"/>
      <c r="N263" s="11"/>
    </row>
    <row r="264" spans="1:14" s="8" customFormat="1">
      <c r="A264" s="22"/>
      <c r="C264" s="64"/>
      <c r="M264" s="23"/>
      <c r="N264" s="11"/>
    </row>
    <row r="265" spans="1:14" s="8" customFormat="1">
      <c r="A265" s="22"/>
      <c r="C265" s="64"/>
      <c r="M265" s="23"/>
      <c r="N265" s="11"/>
    </row>
    <row r="266" spans="1:14" s="8" customFormat="1">
      <c r="A266" s="22"/>
      <c r="C266" s="64"/>
      <c r="M266" s="23"/>
      <c r="N266" s="11"/>
    </row>
    <row r="267" spans="1:14" s="8" customFormat="1">
      <c r="A267" s="22"/>
      <c r="C267" s="64"/>
      <c r="M267" s="23"/>
      <c r="N267" s="11"/>
    </row>
    <row r="268" spans="1:14" s="8" customFormat="1">
      <c r="A268" s="22"/>
      <c r="C268" s="64"/>
      <c r="M268" s="23"/>
      <c r="N268" s="11"/>
    </row>
    <row r="269" spans="1:14" s="8" customFormat="1">
      <c r="A269" s="22"/>
      <c r="C269" s="64"/>
      <c r="M269" s="23"/>
      <c r="N269" s="11"/>
    </row>
    <row r="270" spans="1:14" s="8" customFormat="1">
      <c r="A270" s="22"/>
      <c r="C270" s="64"/>
      <c r="M270" s="23"/>
      <c r="N270" s="11"/>
    </row>
    <row r="271" spans="1:14" s="8" customFormat="1">
      <c r="A271" s="22"/>
      <c r="C271" s="64"/>
      <c r="M271" s="23"/>
      <c r="N271" s="11"/>
    </row>
    <row r="272" spans="1:14" s="8" customFormat="1">
      <c r="A272" s="22"/>
      <c r="C272" s="64"/>
      <c r="M272" s="23"/>
      <c r="N272" s="11"/>
    </row>
    <row r="273" spans="1:14" s="8" customFormat="1">
      <c r="A273" s="22"/>
      <c r="C273" s="64"/>
      <c r="M273" s="23"/>
      <c r="N273" s="11"/>
    </row>
    <row r="274" spans="1:14" s="8" customFormat="1">
      <c r="A274" s="22"/>
      <c r="C274" s="64"/>
      <c r="M274" s="23"/>
      <c r="N274" s="11"/>
    </row>
    <row r="275" spans="1:14" s="8" customFormat="1">
      <c r="A275" s="22"/>
      <c r="C275" s="64"/>
      <c r="M275" s="23"/>
      <c r="N275" s="11"/>
    </row>
    <row r="276" spans="1:14" s="8" customFormat="1">
      <c r="A276" s="22"/>
      <c r="C276" s="64"/>
      <c r="M276" s="23"/>
      <c r="N276" s="11"/>
    </row>
    <row r="277" spans="1:14" s="8" customFormat="1">
      <c r="A277" s="22"/>
      <c r="C277" s="64"/>
      <c r="M277" s="23"/>
      <c r="N277" s="11"/>
    </row>
    <row r="278" spans="1:14" s="8" customFormat="1">
      <c r="A278" s="22"/>
      <c r="C278" s="64"/>
      <c r="M278" s="23"/>
      <c r="N278" s="11"/>
    </row>
    <row r="279" spans="1:14" s="8" customFormat="1">
      <c r="A279" s="22"/>
      <c r="C279" s="64"/>
      <c r="M279" s="23"/>
      <c r="N279" s="11"/>
    </row>
    <row r="280" spans="1:14" s="8" customFormat="1">
      <c r="A280" s="22"/>
      <c r="C280" s="64"/>
      <c r="M280" s="23"/>
      <c r="N280" s="11"/>
    </row>
    <row r="281" spans="1:14" s="8" customFormat="1">
      <c r="A281" s="22"/>
      <c r="C281" s="64"/>
      <c r="M281" s="23"/>
      <c r="N281" s="11"/>
    </row>
    <row r="282" spans="1:14" s="8" customFormat="1">
      <c r="A282" s="22"/>
      <c r="C282" s="64"/>
      <c r="M282" s="23"/>
      <c r="N282" s="11"/>
    </row>
    <row r="283" spans="1:14" s="8" customFormat="1">
      <c r="A283" s="22"/>
      <c r="C283" s="64"/>
      <c r="M283" s="23"/>
      <c r="N283" s="11"/>
    </row>
    <row r="284" spans="1:14" s="8" customFormat="1">
      <c r="A284" s="22"/>
      <c r="C284" s="64"/>
      <c r="M284" s="23"/>
      <c r="N284" s="11"/>
    </row>
    <row r="285" spans="1:14" s="8" customFormat="1">
      <c r="A285" s="22"/>
      <c r="C285" s="64"/>
      <c r="M285" s="23"/>
      <c r="N285" s="11"/>
    </row>
    <row r="286" spans="1:14" s="8" customFormat="1">
      <c r="A286" s="22"/>
      <c r="C286" s="64"/>
      <c r="M286" s="23"/>
      <c r="N286" s="11"/>
    </row>
    <row r="287" spans="1:14" s="8" customFormat="1">
      <c r="A287" s="22"/>
      <c r="C287" s="64"/>
      <c r="M287" s="23"/>
      <c r="N287" s="11"/>
    </row>
    <row r="288" spans="1:14" s="8" customFormat="1">
      <c r="A288" s="22"/>
      <c r="C288" s="64"/>
      <c r="M288" s="23"/>
      <c r="N288" s="11"/>
    </row>
    <row r="289" spans="1:14" s="8" customFormat="1">
      <c r="A289" s="22"/>
      <c r="C289" s="64"/>
      <c r="M289" s="23"/>
      <c r="N289" s="11"/>
    </row>
    <row r="290" spans="1:14" s="8" customFormat="1">
      <c r="A290" s="22"/>
      <c r="C290" s="64"/>
      <c r="M290" s="23"/>
      <c r="N290" s="11"/>
    </row>
    <row r="291" spans="1:14" s="8" customFormat="1">
      <c r="A291" s="22"/>
      <c r="C291" s="64"/>
      <c r="M291" s="23"/>
      <c r="N291" s="11"/>
    </row>
    <row r="292" spans="1:14" s="8" customFormat="1">
      <c r="A292" s="22"/>
      <c r="C292" s="64"/>
      <c r="M292" s="23"/>
      <c r="N292" s="11"/>
    </row>
    <row r="293" spans="1:14" s="8" customFormat="1">
      <c r="A293" s="22"/>
      <c r="C293" s="64"/>
      <c r="M293" s="23"/>
      <c r="N293" s="11"/>
    </row>
    <row r="294" spans="1:14" s="8" customFormat="1">
      <c r="A294" s="22"/>
      <c r="C294" s="64"/>
      <c r="M294" s="23"/>
      <c r="N294" s="11"/>
    </row>
    <row r="295" spans="1:14" s="8" customFormat="1">
      <c r="A295" s="22"/>
      <c r="C295" s="64"/>
      <c r="M295" s="23"/>
      <c r="N295" s="11"/>
    </row>
    <row r="296" spans="1:14" s="8" customFormat="1">
      <c r="A296" s="22"/>
      <c r="C296" s="64"/>
      <c r="M296" s="23"/>
      <c r="N296" s="11"/>
    </row>
    <row r="297" spans="1:14" s="8" customFormat="1">
      <c r="A297" s="22"/>
      <c r="C297" s="64"/>
      <c r="M297" s="23"/>
      <c r="N297" s="11"/>
    </row>
    <row r="298" spans="1:14" s="8" customFormat="1">
      <c r="A298" s="22"/>
      <c r="C298" s="64"/>
      <c r="M298" s="23"/>
      <c r="N298" s="11"/>
    </row>
    <row r="299" spans="1:14" s="8" customFormat="1">
      <c r="A299" s="22"/>
      <c r="C299" s="64"/>
      <c r="M299" s="23"/>
      <c r="N299" s="11"/>
    </row>
    <row r="300" spans="1:14" s="8" customFormat="1">
      <c r="A300" s="22"/>
      <c r="C300" s="64"/>
      <c r="M300" s="23"/>
      <c r="N300" s="11"/>
    </row>
    <row r="301" spans="1:14" s="8" customFormat="1">
      <c r="A301" s="22"/>
      <c r="C301" s="64"/>
      <c r="M301" s="23"/>
      <c r="N301" s="11"/>
    </row>
    <row r="302" spans="1:14" s="8" customFormat="1">
      <c r="A302" s="22"/>
      <c r="C302" s="64"/>
      <c r="M302" s="23"/>
      <c r="N302" s="11"/>
    </row>
    <row r="303" spans="1:14" s="8" customFormat="1">
      <c r="A303" s="22"/>
      <c r="C303" s="64"/>
      <c r="M303" s="23"/>
      <c r="N303" s="11"/>
    </row>
    <row r="304" spans="1:14" s="8" customFormat="1">
      <c r="A304" s="22"/>
      <c r="C304" s="64"/>
      <c r="M304" s="23"/>
      <c r="N304" s="11"/>
    </row>
    <row r="305" spans="1:14" s="8" customFormat="1">
      <c r="A305" s="22"/>
      <c r="C305" s="64"/>
      <c r="M305" s="23"/>
      <c r="N305" s="11"/>
    </row>
    <row r="306" spans="1:14" s="8" customFormat="1">
      <c r="A306" s="22"/>
      <c r="C306" s="64"/>
      <c r="M306" s="23"/>
      <c r="N306" s="11"/>
    </row>
    <row r="307" spans="1:14" s="8" customFormat="1">
      <c r="A307" s="22"/>
      <c r="C307" s="64"/>
      <c r="M307" s="23"/>
      <c r="N307" s="11"/>
    </row>
    <row r="308" spans="1:14" s="8" customFormat="1">
      <c r="A308" s="22"/>
      <c r="C308" s="64"/>
      <c r="M308" s="23"/>
      <c r="N308" s="11"/>
    </row>
    <row r="309" spans="1:14" s="8" customFormat="1">
      <c r="A309" s="22"/>
      <c r="C309" s="64"/>
      <c r="M309" s="23"/>
      <c r="N309" s="11"/>
    </row>
    <row r="310" spans="1:14" s="8" customFormat="1">
      <c r="A310" s="22"/>
      <c r="C310" s="64"/>
      <c r="M310" s="23"/>
      <c r="N310" s="11"/>
    </row>
    <row r="311" spans="1:14" s="8" customFormat="1">
      <c r="A311" s="22"/>
      <c r="C311" s="64"/>
      <c r="M311" s="23"/>
      <c r="N311" s="11"/>
    </row>
    <row r="312" spans="1:14" s="8" customFormat="1">
      <c r="A312" s="22"/>
      <c r="C312" s="64"/>
      <c r="M312" s="23"/>
      <c r="N312" s="11"/>
    </row>
    <row r="313" spans="1:14" s="8" customFormat="1">
      <c r="A313" s="22"/>
      <c r="C313" s="64"/>
      <c r="M313" s="23"/>
      <c r="N313" s="11"/>
    </row>
    <row r="314" spans="1:14" s="8" customFormat="1">
      <c r="A314" s="22"/>
      <c r="C314" s="64"/>
      <c r="M314" s="23"/>
      <c r="N314" s="11"/>
    </row>
    <row r="315" spans="1:14" s="8" customFormat="1">
      <c r="A315" s="22"/>
      <c r="C315" s="64"/>
      <c r="M315" s="23"/>
      <c r="N315" s="11"/>
    </row>
    <row r="316" spans="1:14" s="8" customFormat="1">
      <c r="A316" s="22"/>
      <c r="C316" s="64"/>
      <c r="M316" s="23"/>
      <c r="N316" s="11"/>
    </row>
    <row r="317" spans="1:14" s="8" customFormat="1">
      <c r="A317" s="22"/>
      <c r="C317" s="64"/>
      <c r="M317" s="23"/>
      <c r="N317" s="11"/>
    </row>
    <row r="318" spans="1:14" s="8" customFormat="1">
      <c r="A318" s="22"/>
      <c r="C318" s="64"/>
      <c r="M318" s="23"/>
      <c r="N318" s="11"/>
    </row>
    <row r="319" spans="1:14" s="8" customFormat="1">
      <c r="A319" s="22"/>
      <c r="C319" s="64"/>
      <c r="M319" s="23"/>
      <c r="N319" s="11"/>
    </row>
    <row r="320" spans="1:14" s="8" customFormat="1">
      <c r="A320" s="22"/>
      <c r="C320" s="64"/>
      <c r="M320" s="23"/>
      <c r="N320" s="11"/>
    </row>
    <row r="321" spans="1:14" s="8" customFormat="1">
      <c r="A321" s="22"/>
      <c r="C321" s="64"/>
      <c r="M321" s="23"/>
      <c r="N321" s="11"/>
    </row>
    <row r="322" spans="1:14" s="8" customFormat="1">
      <c r="A322" s="22"/>
      <c r="C322" s="64"/>
      <c r="M322" s="23"/>
      <c r="N322" s="11"/>
    </row>
    <row r="323" spans="1:14" s="8" customFormat="1">
      <c r="A323" s="22"/>
      <c r="C323" s="64"/>
      <c r="M323" s="23"/>
      <c r="N323" s="11"/>
    </row>
    <row r="324" spans="1:14" s="8" customFormat="1">
      <c r="A324" s="22"/>
      <c r="C324" s="64"/>
      <c r="M324" s="23"/>
      <c r="N324" s="11"/>
    </row>
    <row r="325" spans="1:14" s="8" customFormat="1">
      <c r="A325" s="22"/>
      <c r="C325" s="64"/>
      <c r="M325" s="23"/>
      <c r="N325" s="11"/>
    </row>
    <row r="326" spans="1:14" s="8" customFormat="1">
      <c r="A326" s="22"/>
      <c r="C326" s="64"/>
      <c r="M326" s="23"/>
      <c r="N326" s="11"/>
    </row>
    <row r="327" spans="1:14" s="8" customFormat="1">
      <c r="A327" s="22"/>
      <c r="C327" s="64"/>
      <c r="M327" s="23"/>
      <c r="N327" s="11"/>
    </row>
    <row r="328" spans="1:14" s="8" customFormat="1">
      <c r="A328" s="22"/>
      <c r="C328" s="64"/>
      <c r="M328" s="23"/>
      <c r="N328" s="11"/>
    </row>
    <row r="329" spans="1:14" s="8" customFormat="1">
      <c r="A329" s="22"/>
      <c r="C329" s="64"/>
      <c r="M329" s="23"/>
      <c r="N329" s="11"/>
    </row>
    <row r="330" spans="1:14" s="8" customFormat="1">
      <c r="A330" s="22"/>
      <c r="C330" s="64"/>
      <c r="M330" s="23"/>
      <c r="N330" s="11"/>
    </row>
    <row r="331" spans="1:14" s="8" customFormat="1">
      <c r="A331" s="22"/>
      <c r="C331" s="64"/>
      <c r="M331" s="23"/>
      <c r="N331" s="11"/>
    </row>
    <row r="332" spans="1:14" s="8" customFormat="1">
      <c r="A332" s="22"/>
      <c r="C332" s="64"/>
      <c r="M332" s="23"/>
      <c r="N332" s="11"/>
    </row>
    <row r="333" spans="1:14" s="8" customFormat="1">
      <c r="A333" s="22"/>
      <c r="C333" s="64"/>
      <c r="M333" s="23"/>
      <c r="N333" s="11"/>
    </row>
    <row r="334" spans="1:14" s="8" customFormat="1">
      <c r="A334" s="22"/>
      <c r="C334" s="64"/>
      <c r="M334" s="23"/>
      <c r="N334" s="11"/>
    </row>
    <row r="335" spans="1:14" s="8" customFormat="1">
      <c r="A335" s="22"/>
      <c r="C335" s="64"/>
      <c r="M335" s="23"/>
      <c r="N335" s="11"/>
    </row>
    <row r="336" spans="1:14" s="8" customFormat="1">
      <c r="A336" s="22"/>
      <c r="C336" s="64"/>
      <c r="M336" s="23"/>
      <c r="N336" s="11"/>
    </row>
    <row r="337" spans="1:14" s="8" customFormat="1">
      <c r="A337" s="22"/>
      <c r="C337" s="64"/>
      <c r="M337" s="23"/>
      <c r="N337" s="11"/>
    </row>
    <row r="338" spans="1:14" s="8" customFormat="1">
      <c r="A338" s="22"/>
      <c r="C338" s="64"/>
      <c r="M338" s="23"/>
      <c r="N338" s="11"/>
    </row>
    <row r="339" spans="1:14" s="8" customFormat="1">
      <c r="A339" s="22"/>
      <c r="C339" s="64"/>
      <c r="M339" s="23"/>
      <c r="N339" s="11"/>
    </row>
    <row r="340" spans="1:14" s="8" customFormat="1">
      <c r="A340" s="22"/>
      <c r="C340" s="64"/>
      <c r="M340" s="23"/>
      <c r="N340" s="11"/>
    </row>
    <row r="341" spans="1:14" s="8" customFormat="1">
      <c r="A341" s="22"/>
      <c r="C341" s="64"/>
      <c r="M341" s="23"/>
      <c r="N341" s="11"/>
    </row>
    <row r="342" spans="1:14" s="8" customFormat="1">
      <c r="A342" s="22"/>
      <c r="C342" s="64"/>
      <c r="M342" s="23"/>
      <c r="N342" s="11"/>
    </row>
    <row r="343" spans="1:14" s="8" customFormat="1">
      <c r="A343" s="22"/>
      <c r="C343" s="64"/>
      <c r="M343" s="23"/>
      <c r="N343" s="11"/>
    </row>
    <row r="344" spans="1:14" s="8" customFormat="1">
      <c r="A344" s="22"/>
      <c r="C344" s="64"/>
      <c r="M344" s="23"/>
      <c r="N344" s="11"/>
    </row>
    <row r="345" spans="1:14" s="8" customFormat="1">
      <c r="A345" s="22"/>
      <c r="C345" s="64"/>
      <c r="M345" s="23"/>
      <c r="N345" s="11"/>
    </row>
    <row r="346" spans="1:14" s="8" customFormat="1">
      <c r="A346" s="22"/>
      <c r="C346" s="64"/>
      <c r="M346" s="23"/>
      <c r="N346" s="11"/>
    </row>
    <row r="347" spans="1:14" s="8" customFormat="1">
      <c r="A347" s="22"/>
      <c r="C347" s="64"/>
      <c r="M347" s="23"/>
      <c r="N347" s="11"/>
    </row>
    <row r="348" spans="1:14" s="8" customFormat="1">
      <c r="A348" s="22"/>
      <c r="C348" s="64"/>
      <c r="M348" s="23"/>
      <c r="N348" s="11"/>
    </row>
    <row r="349" spans="1:14" s="8" customFormat="1">
      <c r="A349" s="22"/>
      <c r="C349" s="64"/>
      <c r="M349" s="23"/>
      <c r="N349" s="11"/>
    </row>
    <row r="350" spans="1:14" s="8" customFormat="1">
      <c r="A350" s="22"/>
      <c r="C350" s="64"/>
      <c r="M350" s="23"/>
      <c r="N350" s="11"/>
    </row>
    <row r="351" spans="1:14" s="8" customFormat="1">
      <c r="A351" s="22"/>
      <c r="C351" s="64"/>
      <c r="M351" s="23"/>
      <c r="N351" s="11"/>
    </row>
    <row r="352" spans="1:14" s="8" customFormat="1">
      <c r="A352" s="22"/>
      <c r="C352" s="64"/>
      <c r="M352" s="23"/>
      <c r="N352" s="11"/>
    </row>
    <row r="353" spans="1:14" s="8" customFormat="1">
      <c r="A353" s="22"/>
      <c r="C353" s="64"/>
      <c r="M353" s="23"/>
      <c r="N353" s="11"/>
    </row>
    <row r="354" spans="1:14" s="8" customFormat="1">
      <c r="A354" s="22"/>
      <c r="C354" s="64"/>
      <c r="M354" s="23"/>
      <c r="N354" s="11"/>
    </row>
    <row r="355" spans="1:14" s="8" customFormat="1">
      <c r="A355" s="22"/>
      <c r="C355" s="64"/>
      <c r="M355" s="23"/>
      <c r="N355" s="11"/>
    </row>
    <row r="356" spans="1:14" s="8" customFormat="1">
      <c r="A356" s="22"/>
      <c r="C356" s="64"/>
      <c r="M356" s="23"/>
      <c r="N356" s="11"/>
    </row>
    <row r="357" spans="1:14" s="8" customFormat="1">
      <c r="A357" s="22"/>
      <c r="C357" s="64"/>
      <c r="M357" s="23"/>
      <c r="N357" s="11"/>
    </row>
    <row r="358" spans="1:14" s="8" customFormat="1">
      <c r="A358" s="22"/>
      <c r="C358" s="64"/>
      <c r="M358" s="23"/>
      <c r="N358" s="11"/>
    </row>
    <row r="359" spans="1:14" s="8" customFormat="1">
      <c r="A359" s="22"/>
      <c r="C359" s="64"/>
      <c r="M359" s="23"/>
      <c r="N359" s="11"/>
    </row>
    <row r="360" spans="1:14" s="8" customFormat="1">
      <c r="A360" s="22"/>
      <c r="C360" s="64"/>
      <c r="M360" s="23"/>
      <c r="N360" s="11"/>
    </row>
    <row r="361" spans="1:14" s="8" customFormat="1">
      <c r="A361" s="22"/>
      <c r="C361" s="64"/>
      <c r="M361" s="23"/>
      <c r="N361" s="11"/>
    </row>
    <row r="362" spans="1:14" s="8" customFormat="1">
      <c r="A362" s="22"/>
      <c r="C362" s="64"/>
      <c r="M362" s="23"/>
      <c r="N362" s="11"/>
    </row>
    <row r="363" spans="1:14" s="8" customFormat="1">
      <c r="A363" s="22"/>
      <c r="C363" s="64"/>
      <c r="M363" s="23"/>
      <c r="N363" s="11"/>
    </row>
    <row r="364" spans="1:14" s="8" customFormat="1">
      <c r="A364" s="22"/>
      <c r="C364" s="64"/>
      <c r="M364" s="23"/>
      <c r="N364" s="11"/>
    </row>
    <row r="365" spans="1:14" s="8" customFormat="1">
      <c r="A365" s="22"/>
      <c r="C365" s="64"/>
      <c r="M365" s="23"/>
      <c r="N365" s="11"/>
    </row>
    <row r="366" spans="1:14" s="8" customFormat="1">
      <c r="A366" s="22"/>
      <c r="C366" s="64"/>
      <c r="M366" s="23"/>
      <c r="N366" s="11"/>
    </row>
    <row r="367" spans="1:14" s="8" customFormat="1">
      <c r="A367" s="22"/>
      <c r="C367" s="64"/>
      <c r="M367" s="23"/>
      <c r="N367" s="11"/>
    </row>
    <row r="368" spans="1:14" s="8" customFormat="1">
      <c r="A368" s="22"/>
      <c r="C368" s="64"/>
      <c r="M368" s="23"/>
      <c r="N368" s="11"/>
    </row>
    <row r="369" spans="1:14" s="8" customFormat="1">
      <c r="A369" s="22"/>
      <c r="C369" s="64"/>
      <c r="M369" s="23"/>
      <c r="N369" s="11"/>
    </row>
    <row r="370" spans="1:14" s="8" customFormat="1">
      <c r="A370" s="22"/>
      <c r="C370" s="64"/>
      <c r="M370" s="23"/>
      <c r="N370" s="11"/>
    </row>
    <row r="371" spans="1:14" s="8" customFormat="1">
      <c r="A371" s="22"/>
      <c r="C371" s="64"/>
      <c r="M371" s="23"/>
      <c r="N371" s="11"/>
    </row>
    <row r="372" spans="1:14" s="8" customFormat="1">
      <c r="A372" s="22"/>
      <c r="C372" s="64"/>
      <c r="M372" s="23"/>
      <c r="N372" s="11"/>
    </row>
    <row r="373" spans="1:14" s="8" customFormat="1">
      <c r="A373" s="22"/>
      <c r="C373" s="64"/>
      <c r="M373" s="23"/>
      <c r="N373" s="11"/>
    </row>
    <row r="374" spans="1:14" s="8" customFormat="1">
      <c r="A374" s="22"/>
      <c r="C374" s="64"/>
      <c r="M374" s="23"/>
      <c r="N374" s="11"/>
    </row>
    <row r="375" spans="1:14" s="8" customFormat="1">
      <c r="A375" s="22"/>
      <c r="C375" s="64"/>
      <c r="M375" s="23"/>
      <c r="N375" s="11"/>
    </row>
    <row r="376" spans="1:14" s="8" customFormat="1">
      <c r="A376" s="22"/>
      <c r="C376" s="64"/>
      <c r="M376" s="23"/>
      <c r="N376" s="11"/>
    </row>
    <row r="377" spans="1:14" s="8" customFormat="1">
      <c r="A377" s="22"/>
      <c r="C377" s="64"/>
      <c r="M377" s="23"/>
      <c r="N377" s="11"/>
    </row>
    <row r="378" spans="1:14" s="8" customFormat="1">
      <c r="A378" s="22"/>
      <c r="C378" s="64"/>
      <c r="M378" s="23"/>
      <c r="N378" s="11"/>
    </row>
    <row r="379" spans="1:14" s="8" customFormat="1">
      <c r="A379" s="22"/>
      <c r="C379" s="64"/>
      <c r="M379" s="23"/>
      <c r="N379" s="11"/>
    </row>
    <row r="380" spans="1:14" s="8" customFormat="1">
      <c r="A380" s="22"/>
      <c r="C380" s="64"/>
      <c r="M380" s="23"/>
      <c r="N380" s="11"/>
    </row>
    <row r="381" spans="1:14" s="8" customFormat="1">
      <c r="A381" s="22"/>
      <c r="C381" s="64"/>
      <c r="M381" s="23"/>
      <c r="N381" s="11"/>
    </row>
    <row r="382" spans="1:14" s="8" customFormat="1">
      <c r="A382" s="22"/>
      <c r="C382" s="64"/>
      <c r="M382" s="23"/>
      <c r="N382" s="11"/>
    </row>
    <row r="383" spans="1:14" s="8" customFormat="1">
      <c r="A383" s="22"/>
      <c r="C383" s="64"/>
      <c r="M383" s="23"/>
      <c r="N383" s="11"/>
    </row>
    <row r="384" spans="1:14" s="8" customFormat="1">
      <c r="A384" s="22"/>
      <c r="C384" s="64"/>
      <c r="M384" s="23"/>
      <c r="N384" s="11"/>
    </row>
    <row r="385" spans="1:14" s="8" customFormat="1">
      <c r="A385" s="22"/>
      <c r="C385" s="64"/>
      <c r="M385" s="23"/>
      <c r="N385" s="11"/>
    </row>
    <row r="386" spans="1:14" s="8" customFormat="1">
      <c r="A386" s="22"/>
      <c r="C386" s="64"/>
      <c r="M386" s="23"/>
      <c r="N386" s="11"/>
    </row>
    <row r="387" spans="1:14" s="8" customFormat="1">
      <c r="A387" s="22"/>
      <c r="C387" s="64"/>
      <c r="M387" s="23"/>
      <c r="N387" s="11"/>
    </row>
    <row r="388" spans="1:14" s="8" customFormat="1">
      <c r="A388" s="22"/>
      <c r="C388" s="64"/>
      <c r="M388" s="23"/>
      <c r="N388" s="11"/>
    </row>
    <row r="389" spans="1:14" s="8" customFormat="1">
      <c r="A389" s="22"/>
      <c r="C389" s="64"/>
      <c r="M389" s="23"/>
      <c r="N389" s="11"/>
    </row>
    <row r="390" spans="1:14" s="8" customFormat="1">
      <c r="A390" s="22"/>
      <c r="C390" s="64"/>
      <c r="M390" s="23"/>
      <c r="N390" s="11"/>
    </row>
    <row r="391" spans="1:14" s="8" customFormat="1">
      <c r="A391" s="22"/>
      <c r="C391" s="64"/>
      <c r="M391" s="23"/>
      <c r="N391" s="11"/>
    </row>
    <row r="392" spans="1:14" s="8" customFormat="1">
      <c r="A392" s="22"/>
      <c r="C392" s="64"/>
      <c r="M392" s="23"/>
      <c r="N392" s="11"/>
    </row>
    <row r="393" spans="1:14" s="8" customFormat="1">
      <c r="A393" s="22"/>
      <c r="C393" s="64"/>
      <c r="M393" s="23"/>
      <c r="N393" s="11"/>
    </row>
    <row r="394" spans="1:14" s="8" customFormat="1">
      <c r="A394" s="22"/>
      <c r="C394" s="64"/>
      <c r="M394" s="23"/>
      <c r="N394" s="11"/>
    </row>
    <row r="395" spans="1:14" s="8" customFormat="1">
      <c r="A395" s="22"/>
      <c r="C395" s="64"/>
      <c r="M395" s="23"/>
      <c r="N395" s="11"/>
    </row>
    <row r="396" spans="1:14" s="8" customFormat="1">
      <c r="A396" s="22"/>
      <c r="C396" s="64"/>
      <c r="M396" s="23"/>
      <c r="N396" s="11"/>
    </row>
    <row r="397" spans="1:14" s="8" customFormat="1">
      <c r="A397" s="22"/>
      <c r="C397" s="64"/>
      <c r="M397" s="23"/>
      <c r="N397" s="11"/>
    </row>
    <row r="398" spans="1:14" s="8" customFormat="1">
      <c r="A398" s="22"/>
      <c r="C398" s="64"/>
      <c r="M398" s="23"/>
      <c r="N398" s="11"/>
    </row>
    <row r="399" spans="1:14" s="8" customFormat="1">
      <c r="A399" s="22"/>
      <c r="C399" s="64"/>
      <c r="M399" s="23"/>
      <c r="N399" s="11"/>
    </row>
    <row r="400" spans="1:14" s="8" customFormat="1">
      <c r="A400" s="22"/>
      <c r="C400" s="64"/>
      <c r="M400" s="23"/>
      <c r="N400" s="11"/>
    </row>
    <row r="401" spans="1:14" s="8" customFormat="1">
      <c r="A401" s="22"/>
      <c r="C401" s="64"/>
      <c r="M401" s="23"/>
      <c r="N401" s="11"/>
    </row>
    <row r="402" spans="1:14" s="8" customFormat="1">
      <c r="A402" s="22"/>
      <c r="C402" s="64"/>
      <c r="M402" s="23"/>
      <c r="N402" s="11"/>
    </row>
    <row r="403" spans="1:14" s="8" customFormat="1">
      <c r="A403" s="22"/>
      <c r="C403" s="64"/>
      <c r="M403" s="23"/>
      <c r="N403" s="11"/>
    </row>
    <row r="404" spans="1:14" s="8" customFormat="1">
      <c r="A404" s="22"/>
      <c r="C404" s="64"/>
      <c r="M404" s="23"/>
      <c r="N404" s="11"/>
    </row>
    <row r="405" spans="1:14" s="8" customFormat="1">
      <c r="A405" s="22"/>
      <c r="C405" s="64"/>
      <c r="M405" s="23"/>
      <c r="N405" s="11"/>
    </row>
    <row r="406" spans="1:14" s="8" customFormat="1">
      <c r="A406" s="22"/>
      <c r="C406" s="64"/>
      <c r="M406" s="23"/>
      <c r="N406" s="11"/>
    </row>
    <row r="407" spans="1:14" s="8" customFormat="1">
      <c r="A407" s="22"/>
      <c r="C407" s="64"/>
      <c r="M407" s="23"/>
      <c r="N407" s="11"/>
    </row>
    <row r="408" spans="1:14" s="8" customFormat="1">
      <c r="A408" s="22"/>
      <c r="C408" s="64"/>
      <c r="M408" s="23"/>
      <c r="N408" s="11"/>
    </row>
    <row r="409" spans="1:14" s="8" customFormat="1">
      <c r="A409" s="22"/>
      <c r="C409" s="64"/>
      <c r="M409" s="23"/>
      <c r="N409" s="11"/>
    </row>
    <row r="410" spans="1:14" s="8" customFormat="1">
      <c r="A410" s="22"/>
      <c r="C410" s="64"/>
      <c r="M410" s="23"/>
      <c r="N410" s="11"/>
    </row>
    <row r="411" spans="1:14" s="8" customFormat="1">
      <c r="A411" s="22"/>
      <c r="C411" s="64"/>
      <c r="M411" s="23"/>
      <c r="N411" s="11"/>
    </row>
    <row r="412" spans="1:14" s="8" customFormat="1">
      <c r="A412" s="22"/>
      <c r="C412" s="64"/>
      <c r="M412" s="23"/>
      <c r="N412" s="11"/>
    </row>
    <row r="413" spans="1:14" s="8" customFormat="1">
      <c r="A413" s="22"/>
      <c r="C413" s="64"/>
      <c r="M413" s="23"/>
      <c r="N413" s="11"/>
    </row>
    <row r="414" spans="1:14" s="8" customFormat="1">
      <c r="A414" s="22"/>
      <c r="C414" s="64"/>
      <c r="M414" s="23"/>
      <c r="N414" s="11"/>
    </row>
    <row r="415" spans="1:14" s="8" customFormat="1">
      <c r="A415" s="22"/>
      <c r="C415" s="64"/>
      <c r="M415" s="23"/>
      <c r="N415" s="11"/>
    </row>
    <row r="416" spans="1:14" s="8" customFormat="1">
      <c r="A416" s="22"/>
      <c r="C416" s="64"/>
      <c r="M416" s="23"/>
      <c r="N416" s="11"/>
    </row>
    <row r="417" spans="1:14" s="8" customFormat="1">
      <c r="A417" s="22"/>
      <c r="C417" s="64"/>
      <c r="M417" s="23"/>
      <c r="N417" s="11"/>
    </row>
    <row r="418" spans="1:14" s="8" customFormat="1">
      <c r="A418" s="22"/>
      <c r="C418" s="64"/>
      <c r="M418" s="23"/>
      <c r="N418" s="11"/>
    </row>
    <row r="419" spans="1:14" s="8" customFormat="1">
      <c r="A419" s="22"/>
      <c r="C419" s="64"/>
      <c r="M419" s="23"/>
      <c r="N419" s="11"/>
    </row>
    <row r="420" spans="1:14" s="8" customFormat="1">
      <c r="A420" s="22"/>
      <c r="C420" s="64"/>
      <c r="M420" s="23"/>
      <c r="N420" s="11"/>
    </row>
    <row r="421" spans="1:14" s="8" customFormat="1">
      <c r="A421" s="22"/>
      <c r="C421" s="64"/>
      <c r="M421" s="23"/>
      <c r="N421" s="11"/>
    </row>
    <row r="422" spans="1:14" s="8" customFormat="1">
      <c r="A422" s="22"/>
      <c r="C422" s="64"/>
      <c r="M422" s="23"/>
      <c r="N422" s="11"/>
    </row>
    <row r="423" spans="1:14" s="8" customFormat="1">
      <c r="A423" s="22"/>
      <c r="C423" s="64"/>
      <c r="M423" s="23"/>
      <c r="N423" s="11"/>
    </row>
    <row r="424" spans="1:14" s="8" customFormat="1">
      <c r="A424" s="22"/>
      <c r="C424" s="64"/>
      <c r="M424" s="23"/>
      <c r="N424" s="11"/>
    </row>
    <row r="425" spans="1:14" s="8" customFormat="1">
      <c r="A425" s="22"/>
      <c r="C425" s="64"/>
      <c r="M425" s="23"/>
      <c r="N425" s="11"/>
    </row>
    <row r="426" spans="1:14" s="8" customFormat="1">
      <c r="A426" s="22"/>
      <c r="C426" s="64"/>
      <c r="M426" s="23"/>
      <c r="N426" s="11"/>
    </row>
    <row r="427" spans="1:14" s="8" customFormat="1">
      <c r="A427" s="22"/>
      <c r="C427" s="64"/>
      <c r="M427" s="23"/>
      <c r="N427" s="11"/>
    </row>
    <row r="428" spans="1:14" s="8" customFormat="1">
      <c r="A428" s="22"/>
      <c r="C428" s="64"/>
      <c r="M428" s="23"/>
      <c r="N428" s="11"/>
    </row>
    <row r="429" spans="1:14" s="8" customFormat="1">
      <c r="A429" s="22"/>
      <c r="C429" s="64"/>
      <c r="M429" s="23"/>
      <c r="N429" s="11"/>
    </row>
    <row r="430" spans="1:14" s="8" customFormat="1">
      <c r="A430" s="22"/>
      <c r="C430" s="64"/>
      <c r="M430" s="23"/>
      <c r="N430" s="11"/>
    </row>
    <row r="431" spans="1:14" s="8" customFormat="1">
      <c r="A431" s="22"/>
      <c r="C431" s="64"/>
      <c r="M431" s="23"/>
      <c r="N431" s="11"/>
    </row>
    <row r="432" spans="1:14" s="8" customFormat="1">
      <c r="A432" s="22"/>
      <c r="C432" s="64"/>
      <c r="M432" s="23"/>
      <c r="N432" s="11"/>
    </row>
    <row r="433" spans="1:14" s="8" customFormat="1">
      <c r="A433" s="22"/>
      <c r="C433" s="64"/>
      <c r="M433" s="23"/>
      <c r="N433" s="11"/>
    </row>
    <row r="434" spans="1:14" s="8" customFormat="1">
      <c r="A434" s="22"/>
      <c r="C434" s="64"/>
      <c r="M434" s="23"/>
      <c r="N434" s="11"/>
    </row>
    <row r="435" spans="1:14" s="8" customFormat="1">
      <c r="A435" s="22"/>
      <c r="C435" s="64"/>
      <c r="M435" s="23"/>
      <c r="N435" s="11"/>
    </row>
    <row r="436" spans="1:14" s="8" customFormat="1">
      <c r="A436" s="22"/>
      <c r="C436" s="64"/>
      <c r="M436" s="23"/>
      <c r="N436" s="11"/>
    </row>
    <row r="437" spans="1:14" s="8" customFormat="1">
      <c r="A437" s="22"/>
      <c r="C437" s="64"/>
      <c r="M437" s="23"/>
      <c r="N437" s="11"/>
    </row>
    <row r="438" spans="1:14" s="8" customFormat="1">
      <c r="A438" s="22"/>
      <c r="C438" s="64"/>
      <c r="M438" s="23"/>
      <c r="N438" s="11"/>
    </row>
    <row r="439" spans="1:14" s="8" customFormat="1">
      <c r="A439" s="22"/>
      <c r="C439" s="64"/>
      <c r="M439" s="23"/>
      <c r="N439" s="11"/>
    </row>
    <row r="440" spans="1:14" s="8" customFormat="1">
      <c r="A440" s="22"/>
      <c r="C440" s="64"/>
      <c r="M440" s="23"/>
      <c r="N440" s="11"/>
    </row>
    <row r="441" spans="1:14" s="8" customFormat="1">
      <c r="A441" s="22"/>
      <c r="C441" s="64"/>
      <c r="M441" s="23"/>
      <c r="N441" s="11"/>
    </row>
    <row r="442" spans="1:14" s="8" customFormat="1">
      <c r="A442" s="22"/>
      <c r="C442" s="64"/>
      <c r="M442" s="23"/>
      <c r="N442" s="11"/>
    </row>
    <row r="443" spans="1:14" s="8" customFormat="1">
      <c r="A443" s="22"/>
      <c r="C443" s="64"/>
      <c r="M443" s="23"/>
      <c r="N443" s="11"/>
    </row>
    <row r="444" spans="1:14" s="8" customFormat="1">
      <c r="A444" s="22"/>
      <c r="C444" s="64"/>
      <c r="M444" s="23"/>
      <c r="N444" s="11"/>
    </row>
    <row r="445" spans="1:14" s="8" customFormat="1">
      <c r="A445" s="22"/>
      <c r="C445" s="64"/>
      <c r="M445" s="23"/>
      <c r="N445" s="11"/>
    </row>
    <row r="446" spans="1:14" s="8" customFormat="1">
      <c r="A446" s="22"/>
      <c r="C446" s="64"/>
      <c r="M446" s="23"/>
      <c r="N446" s="11"/>
    </row>
    <row r="447" spans="1:14" s="8" customFormat="1">
      <c r="A447" s="22"/>
      <c r="C447" s="64"/>
      <c r="M447" s="23"/>
      <c r="N447" s="11"/>
    </row>
    <row r="448" spans="1:14" s="8" customFormat="1">
      <c r="A448" s="22"/>
      <c r="C448" s="64"/>
      <c r="M448" s="23"/>
      <c r="N448" s="11"/>
    </row>
    <row r="449" spans="1:14" s="8" customFormat="1">
      <c r="A449" s="22"/>
      <c r="C449" s="64"/>
      <c r="M449" s="23"/>
      <c r="N449" s="11"/>
    </row>
    <row r="450" spans="1:14" s="8" customFormat="1">
      <c r="A450" s="22"/>
      <c r="C450" s="64"/>
      <c r="M450" s="23"/>
      <c r="N450" s="11"/>
    </row>
    <row r="451" spans="1:14" s="8" customFormat="1">
      <c r="A451" s="22"/>
      <c r="C451" s="64"/>
      <c r="M451" s="23"/>
      <c r="N451" s="11"/>
    </row>
    <row r="452" spans="1:14" s="8" customFormat="1">
      <c r="A452" s="22"/>
      <c r="C452" s="64"/>
      <c r="M452" s="23"/>
      <c r="N452" s="11"/>
    </row>
    <row r="453" spans="1:14" s="8" customFormat="1">
      <c r="A453" s="22"/>
      <c r="C453" s="64"/>
      <c r="M453" s="23"/>
      <c r="N453" s="11"/>
    </row>
    <row r="454" spans="1:14" s="8" customFormat="1">
      <c r="A454" s="22"/>
      <c r="C454" s="64"/>
      <c r="M454" s="23"/>
      <c r="N454" s="11"/>
    </row>
    <row r="455" spans="1:14" s="8" customFormat="1">
      <c r="A455" s="22"/>
      <c r="C455" s="64"/>
      <c r="M455" s="23"/>
      <c r="N455" s="11"/>
    </row>
    <row r="456" spans="1:14" s="8" customFormat="1">
      <c r="A456" s="22"/>
      <c r="C456" s="64"/>
      <c r="M456" s="23"/>
      <c r="N456" s="11"/>
    </row>
    <row r="457" spans="1:14" s="8" customFormat="1">
      <c r="A457" s="22"/>
      <c r="C457" s="64"/>
      <c r="M457" s="23"/>
      <c r="N457" s="11"/>
    </row>
    <row r="458" spans="1:14" s="8" customFormat="1">
      <c r="A458" s="22"/>
      <c r="C458" s="64"/>
      <c r="M458" s="23"/>
      <c r="N458" s="11"/>
    </row>
    <row r="459" spans="1:14" s="8" customFormat="1">
      <c r="A459" s="22"/>
      <c r="C459" s="64"/>
      <c r="M459" s="23"/>
      <c r="N459" s="11"/>
    </row>
    <row r="460" spans="1:14" s="8" customFormat="1">
      <c r="A460" s="22"/>
      <c r="C460" s="64"/>
      <c r="M460" s="23"/>
      <c r="N460" s="11"/>
    </row>
    <row r="461" spans="1:14" s="8" customFormat="1">
      <c r="A461" s="22"/>
      <c r="C461" s="64"/>
      <c r="M461" s="23"/>
      <c r="N461" s="11"/>
    </row>
    <row r="462" spans="1:14" s="8" customFormat="1">
      <c r="A462" s="22"/>
      <c r="C462" s="64"/>
      <c r="M462" s="23"/>
      <c r="N462" s="11"/>
    </row>
    <row r="463" spans="1:14" s="8" customFormat="1">
      <c r="A463" s="22"/>
      <c r="C463" s="64"/>
      <c r="M463" s="23"/>
      <c r="N463" s="11"/>
    </row>
    <row r="464" spans="1:14" s="8" customFormat="1">
      <c r="A464" s="22"/>
      <c r="C464" s="64"/>
      <c r="M464" s="23"/>
      <c r="N464" s="11"/>
    </row>
    <row r="465" spans="1:14" s="8" customFormat="1">
      <c r="A465" s="22"/>
      <c r="C465" s="64"/>
      <c r="M465" s="23"/>
      <c r="N465" s="11"/>
    </row>
    <row r="466" spans="1:14" s="8" customFormat="1">
      <c r="A466" s="22"/>
      <c r="C466" s="64"/>
      <c r="M466" s="23"/>
      <c r="N466" s="11"/>
    </row>
    <row r="467" spans="1:14" s="8" customFormat="1">
      <c r="A467" s="22"/>
      <c r="C467" s="64"/>
      <c r="M467" s="23"/>
      <c r="N467" s="11"/>
    </row>
    <row r="468" spans="1:14" s="8" customFormat="1">
      <c r="A468" s="22"/>
      <c r="C468" s="64"/>
      <c r="M468" s="23"/>
      <c r="N468" s="11"/>
    </row>
    <row r="469" spans="1:14" s="8" customFormat="1">
      <c r="A469" s="22"/>
      <c r="C469" s="64"/>
      <c r="M469" s="23"/>
      <c r="N469" s="11"/>
    </row>
    <row r="470" spans="1:14" s="8" customFormat="1">
      <c r="A470" s="22"/>
      <c r="C470" s="64"/>
      <c r="M470" s="23"/>
      <c r="N470" s="11"/>
    </row>
    <row r="471" spans="1:14" s="8" customFormat="1">
      <c r="A471" s="22"/>
      <c r="C471" s="64"/>
      <c r="M471" s="23"/>
      <c r="N471" s="11"/>
    </row>
    <row r="472" spans="1:14" s="8" customFormat="1">
      <c r="A472" s="22"/>
      <c r="C472" s="64"/>
      <c r="M472" s="23"/>
      <c r="N472" s="11"/>
    </row>
    <row r="473" spans="1:14" s="8" customFormat="1">
      <c r="A473" s="22"/>
      <c r="C473" s="64"/>
      <c r="M473" s="23"/>
      <c r="N473" s="11"/>
    </row>
    <row r="474" spans="1:14" s="8" customFormat="1">
      <c r="A474" s="22"/>
      <c r="C474" s="64"/>
      <c r="M474" s="23"/>
      <c r="N474" s="11"/>
    </row>
    <row r="475" spans="1:14" s="8" customFormat="1">
      <c r="A475" s="22"/>
      <c r="C475" s="64"/>
      <c r="M475" s="23"/>
      <c r="N475" s="11"/>
    </row>
    <row r="476" spans="1:14" s="8" customFormat="1">
      <c r="A476" s="22"/>
      <c r="C476" s="64"/>
      <c r="M476" s="23"/>
      <c r="N476" s="11"/>
    </row>
    <row r="477" spans="1:14" s="8" customFormat="1">
      <c r="A477" s="22"/>
      <c r="C477" s="64"/>
      <c r="M477" s="23"/>
      <c r="N477" s="11"/>
    </row>
    <row r="478" spans="1:14" s="8" customFormat="1">
      <c r="A478" s="22"/>
      <c r="C478" s="64"/>
      <c r="M478" s="23"/>
      <c r="N478" s="11"/>
    </row>
    <row r="479" spans="1:14" s="8" customFormat="1">
      <c r="A479" s="22"/>
      <c r="C479" s="64"/>
      <c r="M479" s="23"/>
      <c r="N479" s="11"/>
    </row>
    <row r="480" spans="1:14" s="8" customFormat="1">
      <c r="A480" s="22"/>
      <c r="C480" s="64"/>
      <c r="M480" s="23"/>
      <c r="N480" s="11"/>
    </row>
    <row r="481" spans="1:14" s="8" customFormat="1">
      <c r="A481" s="22"/>
      <c r="C481" s="64"/>
      <c r="M481" s="23"/>
      <c r="N481" s="11"/>
    </row>
    <row r="482" spans="1:14" s="8" customFormat="1">
      <c r="A482" s="22"/>
      <c r="C482" s="64"/>
      <c r="M482" s="23"/>
      <c r="N482" s="11"/>
    </row>
    <row r="483" spans="1:14" s="8" customFormat="1">
      <c r="A483" s="22"/>
      <c r="C483" s="64"/>
      <c r="M483" s="23"/>
      <c r="N483" s="11"/>
    </row>
    <row r="484" spans="1:14" s="8" customFormat="1">
      <c r="A484" s="22"/>
      <c r="C484" s="64"/>
      <c r="M484" s="23"/>
      <c r="N484" s="11"/>
    </row>
    <row r="485" spans="1:14" s="8" customFormat="1">
      <c r="A485" s="22"/>
      <c r="C485" s="64"/>
      <c r="M485" s="23"/>
      <c r="N485" s="11"/>
    </row>
    <row r="486" spans="1:14" s="8" customFormat="1">
      <c r="A486" s="22"/>
      <c r="C486" s="64"/>
      <c r="M486" s="23"/>
      <c r="N486" s="11"/>
    </row>
    <row r="487" spans="1:14" s="8" customFormat="1">
      <c r="A487" s="22"/>
      <c r="C487" s="64"/>
      <c r="M487" s="23"/>
      <c r="N487" s="11"/>
    </row>
    <row r="488" spans="1:14" s="8" customFormat="1">
      <c r="A488" s="22"/>
      <c r="C488" s="64"/>
      <c r="M488" s="23"/>
      <c r="N488" s="11"/>
    </row>
    <row r="489" spans="1:14" s="8" customFormat="1">
      <c r="A489" s="22"/>
      <c r="C489" s="64"/>
      <c r="M489" s="23"/>
      <c r="N489" s="11"/>
    </row>
    <row r="490" spans="1:14" s="8" customFormat="1">
      <c r="A490" s="22"/>
      <c r="C490" s="64"/>
      <c r="M490" s="23"/>
      <c r="N490" s="11"/>
    </row>
    <row r="491" spans="1:14" s="8" customFormat="1">
      <c r="A491" s="22"/>
      <c r="C491" s="64"/>
      <c r="M491" s="23"/>
      <c r="N491" s="11"/>
    </row>
    <row r="492" spans="1:14" s="8" customFormat="1">
      <c r="A492" s="22"/>
      <c r="C492" s="64"/>
      <c r="M492" s="23"/>
      <c r="N492" s="11"/>
    </row>
    <row r="493" spans="1:14" s="8" customFormat="1">
      <c r="A493" s="22"/>
      <c r="C493" s="64"/>
      <c r="M493" s="23"/>
      <c r="N493" s="11"/>
    </row>
    <row r="494" spans="1:14" s="8" customFormat="1">
      <c r="A494" s="22"/>
      <c r="C494" s="64"/>
      <c r="M494" s="23"/>
      <c r="N494" s="11"/>
    </row>
    <row r="495" spans="1:14" s="8" customFormat="1">
      <c r="A495" s="22"/>
      <c r="C495" s="64"/>
      <c r="M495" s="23"/>
      <c r="N495" s="11"/>
    </row>
    <row r="496" spans="1:14" s="8" customFormat="1">
      <c r="A496" s="22"/>
      <c r="C496" s="64"/>
      <c r="M496" s="23"/>
      <c r="N496" s="11"/>
    </row>
    <row r="497" spans="1:14" s="8" customFormat="1">
      <c r="A497" s="22"/>
      <c r="C497" s="64"/>
      <c r="M497" s="23"/>
      <c r="N497" s="11"/>
    </row>
    <row r="498" spans="1:14" s="8" customFormat="1">
      <c r="A498" s="22"/>
      <c r="C498" s="64"/>
      <c r="M498" s="23"/>
      <c r="N498" s="11"/>
    </row>
    <row r="499" spans="1:14" s="8" customFormat="1">
      <c r="A499" s="22"/>
      <c r="C499" s="64"/>
      <c r="M499" s="23"/>
      <c r="N499" s="11"/>
    </row>
    <row r="500" spans="1:14" s="8" customFormat="1">
      <c r="A500" s="22"/>
      <c r="C500" s="64"/>
      <c r="M500" s="23"/>
      <c r="N500" s="11"/>
    </row>
    <row r="501" spans="1:14" s="8" customFormat="1">
      <c r="A501" s="22"/>
      <c r="C501" s="64"/>
      <c r="M501" s="23"/>
      <c r="N501" s="11"/>
    </row>
    <row r="502" spans="1:14" s="8" customFormat="1">
      <c r="A502" s="22"/>
      <c r="C502" s="64"/>
      <c r="M502" s="23"/>
      <c r="N502" s="11"/>
    </row>
    <row r="503" spans="1:14" s="8" customFormat="1">
      <c r="A503" s="22"/>
      <c r="C503" s="64"/>
      <c r="M503" s="23"/>
      <c r="N503" s="11"/>
    </row>
    <row r="504" spans="1:14" s="8" customFormat="1">
      <c r="A504" s="22"/>
      <c r="C504" s="64"/>
      <c r="M504" s="23"/>
      <c r="N504" s="11"/>
    </row>
    <row r="505" spans="1:14" s="8" customFormat="1">
      <c r="A505" s="22"/>
      <c r="C505" s="64"/>
      <c r="M505" s="23"/>
      <c r="N505" s="11"/>
    </row>
    <row r="506" spans="1:14" s="8" customFormat="1">
      <c r="A506" s="22"/>
      <c r="C506" s="64"/>
      <c r="M506" s="23"/>
      <c r="N506" s="11"/>
    </row>
    <row r="507" spans="1:14" s="8" customFormat="1">
      <c r="A507" s="22"/>
      <c r="C507" s="64"/>
      <c r="M507" s="23"/>
      <c r="N507" s="11"/>
    </row>
    <row r="508" spans="1:14" s="8" customFormat="1">
      <c r="A508" s="22"/>
      <c r="C508" s="64"/>
      <c r="M508" s="23"/>
      <c r="N508" s="11"/>
    </row>
    <row r="509" spans="1:14" s="8" customFormat="1">
      <c r="A509" s="22"/>
      <c r="C509" s="64"/>
      <c r="M509" s="23"/>
      <c r="N509" s="11"/>
    </row>
    <row r="510" spans="1:14" s="8" customFormat="1">
      <c r="A510" s="22"/>
      <c r="C510" s="64"/>
      <c r="M510" s="23"/>
      <c r="N510" s="11"/>
    </row>
    <row r="511" spans="1:14" s="8" customFormat="1">
      <c r="A511" s="22"/>
      <c r="C511" s="64"/>
      <c r="M511" s="23"/>
      <c r="N511" s="11"/>
    </row>
    <row r="512" spans="1:14" s="8" customFormat="1">
      <c r="A512" s="22"/>
      <c r="C512" s="64"/>
      <c r="M512" s="23"/>
      <c r="N512" s="11"/>
    </row>
    <row r="513" spans="1:14" s="8" customFormat="1">
      <c r="A513" s="22"/>
      <c r="C513" s="64"/>
      <c r="M513" s="23"/>
      <c r="N513" s="11"/>
    </row>
    <row r="514" spans="1:14" s="8" customFormat="1">
      <c r="A514" s="22"/>
      <c r="C514" s="64"/>
      <c r="M514" s="23"/>
      <c r="N514" s="11"/>
    </row>
    <row r="515" spans="1:14" s="8" customFormat="1">
      <c r="A515" s="22"/>
      <c r="C515" s="64"/>
      <c r="M515" s="23"/>
      <c r="N515" s="11"/>
    </row>
    <row r="516" spans="1:14" s="8" customFormat="1">
      <c r="A516" s="22"/>
      <c r="C516" s="64"/>
      <c r="M516" s="23"/>
      <c r="N516" s="11"/>
    </row>
    <row r="517" spans="1:14" s="8" customFormat="1">
      <c r="A517" s="22"/>
      <c r="C517" s="64"/>
      <c r="M517" s="23"/>
      <c r="N517" s="11"/>
    </row>
    <row r="518" spans="1:14" s="8" customFormat="1">
      <c r="A518" s="22"/>
      <c r="C518" s="64"/>
      <c r="M518" s="23"/>
      <c r="N518" s="11"/>
    </row>
    <row r="519" spans="1:14" s="8" customFormat="1">
      <c r="A519" s="22"/>
      <c r="C519" s="64"/>
      <c r="M519" s="23"/>
      <c r="N519" s="11"/>
    </row>
    <row r="520" spans="1:14" s="8" customFormat="1">
      <c r="A520" s="22"/>
      <c r="C520" s="64"/>
      <c r="M520" s="23"/>
      <c r="N520" s="11"/>
    </row>
    <row r="521" spans="1:14" s="8" customFormat="1">
      <c r="A521" s="22"/>
      <c r="C521" s="64"/>
      <c r="M521" s="23"/>
      <c r="N521" s="11"/>
    </row>
    <row r="522" spans="1:14" s="8" customFormat="1">
      <c r="A522" s="22"/>
      <c r="C522" s="64"/>
      <c r="M522" s="23"/>
      <c r="N522" s="11"/>
    </row>
    <row r="523" spans="1:14" s="8" customFormat="1">
      <c r="A523" s="22"/>
      <c r="C523" s="64"/>
      <c r="M523" s="23"/>
      <c r="N523" s="11"/>
    </row>
    <row r="524" spans="1:14" s="8" customFormat="1">
      <c r="A524" s="22"/>
      <c r="C524" s="64"/>
      <c r="M524" s="23"/>
      <c r="N524" s="11"/>
    </row>
    <row r="525" spans="1:14" s="8" customFormat="1">
      <c r="A525" s="22"/>
      <c r="C525" s="64"/>
      <c r="M525" s="23"/>
      <c r="N525" s="11"/>
    </row>
    <row r="526" spans="1:14" s="8" customFormat="1">
      <c r="A526" s="22"/>
      <c r="C526" s="64"/>
      <c r="M526" s="23"/>
      <c r="N526" s="11"/>
    </row>
    <row r="527" spans="1:14" s="8" customFormat="1">
      <c r="A527" s="22"/>
      <c r="C527" s="64"/>
      <c r="M527" s="23"/>
      <c r="N527" s="11"/>
    </row>
    <row r="528" spans="1:14" s="8" customFormat="1">
      <c r="A528" s="22"/>
      <c r="C528" s="64"/>
      <c r="M528" s="23"/>
      <c r="N528" s="11"/>
    </row>
    <row r="529" spans="1:14" s="8" customFormat="1">
      <c r="A529" s="22"/>
      <c r="C529" s="64"/>
      <c r="M529" s="23"/>
      <c r="N529" s="11"/>
    </row>
    <row r="530" spans="1:14" s="8" customFormat="1">
      <c r="A530" s="22"/>
      <c r="C530" s="64"/>
      <c r="M530" s="23"/>
      <c r="N530" s="11"/>
    </row>
    <row r="531" spans="1:14" s="8" customFormat="1">
      <c r="A531" s="22"/>
      <c r="C531" s="64"/>
      <c r="M531" s="23"/>
      <c r="N531" s="11"/>
    </row>
    <row r="532" spans="1:14" s="8" customFormat="1">
      <c r="A532" s="22"/>
      <c r="C532" s="64"/>
      <c r="M532" s="23"/>
      <c r="N532" s="11"/>
    </row>
    <row r="533" spans="1:14" s="8" customFormat="1">
      <c r="A533" s="22"/>
      <c r="C533" s="64"/>
      <c r="M533" s="23"/>
      <c r="N533" s="11"/>
    </row>
    <row r="534" spans="1:14" s="8" customFormat="1">
      <c r="A534" s="22"/>
      <c r="C534" s="64"/>
      <c r="M534" s="23"/>
      <c r="N534" s="11"/>
    </row>
    <row r="535" spans="1:14" s="8" customFormat="1">
      <c r="A535" s="22"/>
      <c r="C535" s="64"/>
      <c r="M535" s="23"/>
      <c r="N535" s="11"/>
    </row>
    <row r="536" spans="1:14" s="8" customFormat="1">
      <c r="A536" s="22"/>
      <c r="C536" s="64"/>
      <c r="M536" s="23"/>
      <c r="N536" s="11"/>
    </row>
    <row r="537" spans="1:14" s="8" customFormat="1">
      <c r="A537" s="22"/>
      <c r="C537" s="64"/>
      <c r="M537" s="23"/>
      <c r="N537" s="11"/>
    </row>
    <row r="538" spans="1:14" s="8" customFormat="1">
      <c r="A538" s="22"/>
      <c r="C538" s="64"/>
      <c r="M538" s="23"/>
      <c r="N538" s="11"/>
    </row>
    <row r="539" spans="1:14" s="8" customFormat="1">
      <c r="A539" s="22"/>
      <c r="C539" s="64"/>
      <c r="M539" s="23"/>
      <c r="N539" s="11"/>
    </row>
    <row r="540" spans="1:14" s="8" customFormat="1">
      <c r="A540" s="22"/>
      <c r="C540" s="64"/>
      <c r="M540" s="23"/>
      <c r="N540" s="11"/>
    </row>
    <row r="541" spans="1:14" s="8" customFormat="1">
      <c r="A541" s="22"/>
      <c r="C541" s="64"/>
      <c r="M541" s="23"/>
      <c r="N541" s="11"/>
    </row>
    <row r="542" spans="1:14" s="8" customFormat="1">
      <c r="A542" s="22"/>
      <c r="C542" s="64"/>
      <c r="M542" s="23"/>
      <c r="N542" s="11"/>
    </row>
    <row r="543" spans="1:14" s="8" customFormat="1">
      <c r="A543" s="22"/>
      <c r="C543" s="64"/>
      <c r="M543" s="23"/>
      <c r="N543" s="11"/>
    </row>
    <row r="544" spans="1:14" s="8" customFormat="1">
      <c r="A544" s="22"/>
      <c r="C544" s="64"/>
      <c r="M544" s="23"/>
      <c r="N544" s="11"/>
    </row>
    <row r="545" spans="1:14" s="8" customFormat="1">
      <c r="A545" s="22"/>
      <c r="C545" s="64"/>
      <c r="M545" s="23"/>
      <c r="N545" s="11"/>
    </row>
    <row r="546" spans="1:14" s="8" customFormat="1">
      <c r="A546" s="22"/>
      <c r="C546" s="64"/>
      <c r="M546" s="23"/>
      <c r="N546" s="11"/>
    </row>
    <row r="547" spans="1:14" s="8" customFormat="1">
      <c r="A547" s="22"/>
      <c r="C547" s="64"/>
      <c r="M547" s="23"/>
      <c r="N547" s="11"/>
    </row>
    <row r="548" spans="1:14" s="8" customFormat="1">
      <c r="A548" s="22"/>
      <c r="C548" s="64"/>
      <c r="M548" s="23"/>
      <c r="N548" s="11"/>
    </row>
    <row r="549" spans="1:14" s="8" customFormat="1">
      <c r="A549" s="22"/>
      <c r="C549" s="64"/>
      <c r="M549" s="22"/>
      <c r="N549" s="11"/>
    </row>
    <row r="550" spans="1:14" s="8" customFormat="1">
      <c r="A550" s="22"/>
      <c r="C550" s="64"/>
      <c r="M550" s="22"/>
      <c r="N550" s="11"/>
    </row>
    <row r="551" spans="1:14" s="8" customFormat="1">
      <c r="A551" s="22"/>
      <c r="C551" s="64"/>
      <c r="M551" s="22"/>
      <c r="N551" s="11"/>
    </row>
    <row r="552" spans="1:14" s="8" customFormat="1">
      <c r="A552" s="22"/>
      <c r="C552" s="64"/>
      <c r="M552" s="22"/>
      <c r="N552" s="11"/>
    </row>
    <row r="553" spans="1:14" s="8" customFormat="1">
      <c r="A553" s="22"/>
      <c r="C553" s="64"/>
      <c r="M553" s="22"/>
      <c r="N553" s="11"/>
    </row>
    <row r="554" spans="1:14" s="8" customFormat="1">
      <c r="A554" s="22"/>
      <c r="C554" s="64"/>
      <c r="M554" s="22"/>
      <c r="N554" s="11"/>
    </row>
    <row r="555" spans="1:14" s="8" customFormat="1">
      <c r="A555" s="22"/>
      <c r="C555" s="64"/>
      <c r="M555" s="22"/>
      <c r="N555" s="11"/>
    </row>
    <row r="556" spans="1:14" s="8" customFormat="1">
      <c r="A556" s="22"/>
      <c r="C556" s="64"/>
      <c r="M556" s="22"/>
      <c r="N556" s="11"/>
    </row>
    <row r="557" spans="1:14" s="8" customFormat="1">
      <c r="A557" s="22"/>
      <c r="C557" s="64"/>
      <c r="M557" s="22"/>
      <c r="N557" s="11"/>
    </row>
    <row r="558" spans="1:14" s="8" customFormat="1">
      <c r="A558" s="22"/>
      <c r="C558" s="64"/>
      <c r="M558" s="22"/>
      <c r="N558" s="11"/>
    </row>
    <row r="559" spans="1:14" s="8" customFormat="1">
      <c r="A559" s="22"/>
      <c r="C559" s="64"/>
      <c r="M559" s="22"/>
      <c r="N559" s="11"/>
    </row>
    <row r="560" spans="1:14" s="8" customFormat="1">
      <c r="A560" s="22"/>
      <c r="C560" s="64"/>
      <c r="M560" s="22"/>
      <c r="N560" s="11"/>
    </row>
    <row r="561" spans="1:14" s="8" customFormat="1">
      <c r="A561" s="22"/>
      <c r="C561" s="64"/>
      <c r="M561" s="22"/>
      <c r="N561" s="11"/>
    </row>
    <row r="562" spans="1:14" s="8" customFormat="1">
      <c r="A562" s="22"/>
      <c r="C562" s="64"/>
      <c r="M562" s="22"/>
      <c r="N562" s="11"/>
    </row>
    <row r="563" spans="1:14" s="8" customFormat="1">
      <c r="A563" s="22"/>
      <c r="C563" s="64"/>
      <c r="M563" s="22"/>
      <c r="N563" s="11"/>
    </row>
    <row r="564" spans="1:14" s="8" customFormat="1">
      <c r="A564" s="22"/>
      <c r="C564" s="64"/>
      <c r="M564" s="22"/>
      <c r="N564" s="11"/>
    </row>
    <row r="565" spans="1:14" s="8" customFormat="1">
      <c r="A565" s="22"/>
      <c r="C565" s="64"/>
      <c r="M565" s="22"/>
      <c r="N565" s="11"/>
    </row>
    <row r="566" spans="1:14" s="8" customFormat="1">
      <c r="A566" s="22"/>
      <c r="C566" s="64"/>
      <c r="M566" s="22"/>
      <c r="N566" s="11"/>
    </row>
    <row r="567" spans="1:14" s="8" customFormat="1">
      <c r="A567" s="22"/>
      <c r="C567" s="64"/>
      <c r="M567" s="22"/>
      <c r="N567" s="11"/>
    </row>
    <row r="568" spans="1:14" s="8" customFormat="1">
      <c r="A568" s="22"/>
      <c r="C568" s="64"/>
      <c r="M568" s="22"/>
      <c r="N568" s="11"/>
    </row>
    <row r="569" spans="1:14" s="8" customFormat="1">
      <c r="A569" s="22"/>
      <c r="C569" s="64"/>
      <c r="M569" s="22"/>
      <c r="N569" s="11"/>
    </row>
    <row r="570" spans="1:14" s="8" customFormat="1">
      <c r="A570" s="22"/>
      <c r="C570" s="64"/>
      <c r="M570" s="22"/>
      <c r="N570" s="11"/>
    </row>
    <row r="571" spans="1:14" s="8" customFormat="1">
      <c r="A571" s="22"/>
      <c r="C571" s="64"/>
      <c r="M571" s="22"/>
      <c r="N571" s="11"/>
    </row>
    <row r="572" spans="1:14" s="8" customFormat="1">
      <c r="A572" s="22"/>
      <c r="C572" s="64"/>
      <c r="M572" s="22"/>
      <c r="N572" s="11"/>
    </row>
    <row r="573" spans="1:14" s="8" customFormat="1">
      <c r="A573" s="22"/>
      <c r="C573" s="64"/>
      <c r="M573" s="22"/>
      <c r="N573" s="11"/>
    </row>
    <row r="574" spans="1:14" s="8" customFormat="1">
      <c r="A574" s="22"/>
      <c r="C574" s="64"/>
      <c r="M574" s="22"/>
      <c r="N574" s="11"/>
    </row>
    <row r="575" spans="1:14" s="8" customFormat="1">
      <c r="A575" s="22"/>
      <c r="C575" s="64"/>
      <c r="M575" s="22"/>
      <c r="N575" s="11"/>
    </row>
    <row r="576" spans="1:14" s="8" customFormat="1">
      <c r="A576" s="22"/>
      <c r="C576" s="64"/>
      <c r="M576" s="22"/>
      <c r="N576" s="11"/>
    </row>
    <row r="577" spans="1:14" s="8" customFormat="1">
      <c r="A577" s="22"/>
      <c r="C577" s="64"/>
      <c r="M577" s="22"/>
      <c r="N577" s="11"/>
    </row>
    <row r="578" spans="1:14" s="8" customFormat="1">
      <c r="A578" s="22"/>
      <c r="C578" s="64"/>
      <c r="M578" s="22"/>
      <c r="N578" s="11"/>
    </row>
    <row r="579" spans="1:14" s="8" customFormat="1">
      <c r="A579" s="22"/>
      <c r="C579" s="64"/>
      <c r="M579" s="22"/>
      <c r="N579" s="11"/>
    </row>
    <row r="580" spans="1:14" s="8" customFormat="1">
      <c r="A580" s="22"/>
      <c r="C580" s="64"/>
      <c r="M580" s="22"/>
      <c r="N580" s="11"/>
    </row>
    <row r="581" spans="1:14" s="8" customFormat="1">
      <c r="A581" s="22"/>
      <c r="C581" s="64"/>
      <c r="M581" s="22"/>
      <c r="N581" s="11"/>
    </row>
    <row r="582" spans="1:14" s="8" customFormat="1">
      <c r="A582" s="22"/>
      <c r="C582" s="64"/>
      <c r="M582" s="22"/>
      <c r="N582" s="11"/>
    </row>
    <row r="583" spans="1:14" s="8" customFormat="1">
      <c r="A583" s="22"/>
      <c r="C583" s="64"/>
      <c r="M583" s="22"/>
      <c r="N583" s="11"/>
    </row>
    <row r="584" spans="1:14" s="8" customFormat="1">
      <c r="A584" s="22"/>
      <c r="C584" s="64"/>
      <c r="M584" s="22"/>
      <c r="N584" s="11"/>
    </row>
    <row r="585" spans="1:14" s="8" customFormat="1">
      <c r="A585" s="22"/>
      <c r="C585" s="64"/>
      <c r="M585" s="22"/>
      <c r="N585" s="11"/>
    </row>
    <row r="586" spans="1:14" s="8" customFormat="1">
      <c r="A586" s="22"/>
      <c r="C586" s="64"/>
      <c r="M586" s="22"/>
      <c r="N586" s="11"/>
    </row>
    <row r="587" spans="1:14" s="8" customFormat="1">
      <c r="A587" s="22"/>
      <c r="C587" s="64"/>
      <c r="M587" s="22"/>
      <c r="N587" s="11"/>
    </row>
    <row r="588" spans="1:14" s="8" customFormat="1">
      <c r="A588" s="22"/>
      <c r="C588" s="64"/>
      <c r="M588" s="22"/>
      <c r="N588" s="11"/>
    </row>
    <row r="589" spans="1:14" s="8" customFormat="1">
      <c r="A589" s="22"/>
      <c r="C589" s="64"/>
      <c r="M589" s="22"/>
      <c r="N589" s="11"/>
    </row>
    <row r="590" spans="1:14" s="8" customFormat="1">
      <c r="A590" s="22"/>
      <c r="C590" s="64"/>
      <c r="M590" s="22"/>
      <c r="N590" s="11"/>
    </row>
    <row r="591" spans="1:14" s="8" customFormat="1">
      <c r="A591" s="22"/>
      <c r="C591" s="64"/>
      <c r="M591" s="22"/>
      <c r="N591" s="11"/>
    </row>
    <row r="592" spans="1:14" s="8" customFormat="1">
      <c r="A592" s="22"/>
      <c r="C592" s="64"/>
      <c r="M592" s="22"/>
      <c r="N592" s="11"/>
    </row>
    <row r="593" spans="1:14" s="8" customFormat="1">
      <c r="A593" s="22"/>
      <c r="C593" s="64"/>
      <c r="M593" s="22"/>
      <c r="N593" s="11"/>
    </row>
    <row r="594" spans="1:14">
      <c r="M594" s="9"/>
      <c r="N594" s="11"/>
    </row>
    <row r="595" spans="1:14">
      <c r="M595" s="9"/>
      <c r="N595" s="11"/>
    </row>
    <row r="596" spans="1:14">
      <c r="M596" s="9"/>
      <c r="N596" s="11"/>
    </row>
    <row r="597" spans="1:14">
      <c r="M597" s="9"/>
      <c r="N597" s="11"/>
    </row>
    <row r="598" spans="1:14">
      <c r="M598" s="9"/>
      <c r="N598" s="11"/>
    </row>
    <row r="599" spans="1:14">
      <c r="M599" s="9"/>
      <c r="N599" s="11"/>
    </row>
    <row r="600" spans="1:14">
      <c r="M600" s="9"/>
      <c r="N600" s="11"/>
    </row>
    <row r="601" spans="1:14">
      <c r="M601" s="9"/>
      <c r="N601" s="11"/>
    </row>
    <row r="602" spans="1:14">
      <c r="M602" s="9"/>
      <c r="N602" s="11"/>
    </row>
    <row r="603" spans="1:14">
      <c r="M603" s="9"/>
      <c r="N603" s="11"/>
    </row>
    <row r="604" spans="1:14">
      <c r="M604" s="9"/>
      <c r="N604" s="11"/>
    </row>
    <row r="605" spans="1:14">
      <c r="M605" s="9"/>
      <c r="N605" s="11"/>
    </row>
    <row r="606" spans="1:14">
      <c r="M606" s="9"/>
      <c r="N606" s="11"/>
    </row>
    <row r="607" spans="1:14">
      <c r="M607" s="9"/>
      <c r="N607" s="11"/>
    </row>
    <row r="608" spans="1:14">
      <c r="M608" s="9"/>
      <c r="N608" s="11"/>
    </row>
    <row r="609" spans="13:14">
      <c r="M609" s="9"/>
      <c r="N609" s="11"/>
    </row>
    <row r="610" spans="13:14">
      <c r="M610" s="9"/>
      <c r="N610" s="11"/>
    </row>
    <row r="611" spans="13:14">
      <c r="M611" s="9"/>
      <c r="N611" s="11"/>
    </row>
    <row r="612" spans="13:14">
      <c r="M612" s="9"/>
      <c r="N612" s="11"/>
    </row>
    <row r="613" spans="13:14">
      <c r="M613" s="9"/>
      <c r="N613" s="11"/>
    </row>
    <row r="614" spans="13:14">
      <c r="M614" s="9"/>
      <c r="N614" s="11"/>
    </row>
    <row r="615" spans="13:14">
      <c r="M615" s="9"/>
      <c r="N615" s="11"/>
    </row>
    <row r="616" spans="13:14">
      <c r="M616" s="9"/>
      <c r="N616" s="11"/>
    </row>
    <row r="617" spans="13:14">
      <c r="M617" s="9"/>
      <c r="N617" s="11"/>
    </row>
    <row r="618" spans="13:14">
      <c r="M618" s="9"/>
      <c r="N618" s="11"/>
    </row>
    <row r="619" spans="13:14">
      <c r="M619" s="9"/>
      <c r="N619" s="11"/>
    </row>
    <row r="620" spans="13:14">
      <c r="M620" s="9"/>
      <c r="N620" s="11"/>
    </row>
    <row r="621" spans="13:14">
      <c r="M621" s="9"/>
      <c r="N621" s="11"/>
    </row>
    <row r="622" spans="13:14">
      <c r="M622" s="9"/>
      <c r="N622" s="11"/>
    </row>
    <row r="623" spans="13:14">
      <c r="M623" s="9"/>
      <c r="N623" s="11"/>
    </row>
    <row r="624" spans="13:14">
      <c r="M624" s="9"/>
      <c r="N624" s="11"/>
    </row>
    <row r="625" spans="13:14">
      <c r="M625" s="9"/>
      <c r="N625" s="11"/>
    </row>
    <row r="626" spans="13:14">
      <c r="M626" s="9"/>
      <c r="N626" s="11"/>
    </row>
    <row r="627" spans="13:14">
      <c r="M627" s="9"/>
      <c r="N627" s="11"/>
    </row>
    <row r="628" spans="13:14">
      <c r="M628" s="9"/>
      <c r="N628" s="11"/>
    </row>
    <row r="629" spans="13:14">
      <c r="M629" s="9"/>
      <c r="N629" s="11"/>
    </row>
    <row r="630" spans="13:14">
      <c r="M630" s="9"/>
      <c r="N630" s="11"/>
    </row>
    <row r="631" spans="13:14">
      <c r="M631" s="9"/>
      <c r="N631" s="11"/>
    </row>
    <row r="632" spans="13:14">
      <c r="M632" s="9"/>
      <c r="N632" s="11"/>
    </row>
    <row r="633" spans="13:14">
      <c r="M633" s="9"/>
      <c r="N633" s="11"/>
    </row>
    <row r="634" spans="13:14">
      <c r="M634" s="9"/>
      <c r="N634" s="11"/>
    </row>
    <row r="635" spans="13:14">
      <c r="M635" s="9"/>
      <c r="N635" s="11"/>
    </row>
    <row r="636" spans="13:14">
      <c r="M636" s="9"/>
      <c r="N636" s="11"/>
    </row>
    <row r="637" spans="13:14">
      <c r="M637" s="9"/>
      <c r="N637" s="11"/>
    </row>
    <row r="638" spans="13:14">
      <c r="M638" s="9"/>
      <c r="N638" s="11"/>
    </row>
    <row r="639" spans="13:14">
      <c r="M639" s="9"/>
      <c r="N639" s="11"/>
    </row>
    <row r="640" spans="13:14">
      <c r="M640" s="9"/>
      <c r="N640" s="11"/>
    </row>
    <row r="641" spans="13:14">
      <c r="M641" s="9"/>
      <c r="N641" s="11"/>
    </row>
    <row r="642" spans="13:14">
      <c r="M642" s="9"/>
      <c r="N642" s="11"/>
    </row>
    <row r="643" spans="13:14">
      <c r="M643" s="9"/>
      <c r="N643" s="11"/>
    </row>
    <row r="644" spans="13:14">
      <c r="M644" s="9"/>
      <c r="N644" s="11"/>
    </row>
    <row r="645" spans="13:14">
      <c r="M645" s="9"/>
      <c r="N645" s="11"/>
    </row>
    <row r="646" spans="13:14">
      <c r="M646" s="9"/>
      <c r="N646" s="11"/>
    </row>
    <row r="647" spans="13:14">
      <c r="M647" s="9"/>
      <c r="N647" s="11"/>
    </row>
    <row r="648" spans="13:14">
      <c r="M648" s="9"/>
      <c r="N648" s="11"/>
    </row>
    <row r="649" spans="13:14">
      <c r="M649" s="9"/>
      <c r="N649" s="11"/>
    </row>
    <row r="650" spans="13:14">
      <c r="M650" s="9"/>
      <c r="N650" s="11"/>
    </row>
    <row r="651" spans="13:14">
      <c r="M651" s="9"/>
      <c r="N651" s="11"/>
    </row>
    <row r="652" spans="13:14">
      <c r="M652" s="9"/>
      <c r="N652" s="11"/>
    </row>
    <row r="653" spans="13:14">
      <c r="M653" s="9"/>
      <c r="N653" s="11"/>
    </row>
    <row r="654" spans="13:14">
      <c r="M654" s="9"/>
      <c r="N654" s="11"/>
    </row>
    <row r="655" spans="13:14">
      <c r="M655" s="9"/>
      <c r="N655" s="11"/>
    </row>
    <row r="656" spans="13:14">
      <c r="M656" s="9"/>
      <c r="N656" s="11"/>
    </row>
    <row r="657" spans="13:14">
      <c r="M657" s="9"/>
      <c r="N657" s="11"/>
    </row>
    <row r="658" spans="13:14">
      <c r="M658" s="9"/>
      <c r="N658" s="11"/>
    </row>
    <row r="659" spans="13:14">
      <c r="M659" s="9"/>
      <c r="N659" s="11"/>
    </row>
    <row r="660" spans="13:14">
      <c r="M660" s="9"/>
      <c r="N660" s="11"/>
    </row>
    <row r="661" spans="13:14">
      <c r="M661" s="9"/>
      <c r="N661" s="11"/>
    </row>
    <row r="662" spans="13:14">
      <c r="M662" s="9"/>
      <c r="N662" s="11"/>
    </row>
    <row r="663" spans="13:14">
      <c r="M663" s="9"/>
      <c r="N663" s="11"/>
    </row>
    <row r="664" spans="13:14">
      <c r="M664" s="9"/>
      <c r="N664" s="11"/>
    </row>
    <row r="665" spans="13:14">
      <c r="M665" s="9"/>
      <c r="N665" s="11"/>
    </row>
    <row r="666" spans="13:14">
      <c r="M666" s="9"/>
      <c r="N666" s="11"/>
    </row>
    <row r="667" spans="13:14">
      <c r="M667" s="9"/>
      <c r="N667" s="11"/>
    </row>
    <row r="668" spans="13:14">
      <c r="M668" s="9"/>
      <c r="N668" s="11"/>
    </row>
    <row r="669" spans="13:14">
      <c r="M669" s="9"/>
      <c r="N669" s="11"/>
    </row>
    <row r="670" spans="13:14">
      <c r="M670" s="9"/>
      <c r="N670" s="11"/>
    </row>
    <row r="671" spans="13:14">
      <c r="M671" s="9"/>
      <c r="N671" s="11"/>
    </row>
    <row r="672" spans="13:14">
      <c r="M672" s="9"/>
      <c r="N672" s="11"/>
    </row>
    <row r="673" spans="13:14">
      <c r="M673" s="9"/>
      <c r="N673" s="11"/>
    </row>
    <row r="674" spans="13:14">
      <c r="M674" s="9"/>
      <c r="N674" s="11"/>
    </row>
    <row r="675" spans="13:14">
      <c r="M675" s="9"/>
      <c r="N675" s="11"/>
    </row>
    <row r="676" spans="13:14">
      <c r="M676" s="9"/>
      <c r="N676" s="11"/>
    </row>
    <row r="677" spans="13:14">
      <c r="M677" s="9"/>
      <c r="N677" s="11"/>
    </row>
    <row r="678" spans="13:14">
      <c r="M678" s="9"/>
      <c r="N678" s="11"/>
    </row>
    <row r="679" spans="13:14">
      <c r="M679" s="9"/>
      <c r="N679" s="11"/>
    </row>
    <row r="680" spans="13:14">
      <c r="M680" s="9"/>
      <c r="N680" s="11"/>
    </row>
    <row r="681" spans="13:14">
      <c r="M681" s="9"/>
      <c r="N681" s="11"/>
    </row>
    <row r="682" spans="13:14">
      <c r="M682" s="9"/>
      <c r="N682" s="11"/>
    </row>
    <row r="683" spans="13:14">
      <c r="M683" s="9"/>
      <c r="N683" s="11"/>
    </row>
    <row r="684" spans="13:14">
      <c r="M684" s="9"/>
      <c r="N684" s="11"/>
    </row>
    <row r="685" spans="13:14">
      <c r="M685" s="9"/>
      <c r="N685" s="11"/>
    </row>
    <row r="686" spans="13:14">
      <c r="M686" s="9"/>
      <c r="N686" s="11"/>
    </row>
    <row r="687" spans="13:14">
      <c r="M687" s="9"/>
      <c r="N687" s="11"/>
    </row>
    <row r="688" spans="13:14">
      <c r="M688" s="9"/>
      <c r="N688" s="11"/>
    </row>
    <row r="689" spans="13:14">
      <c r="M689" s="9"/>
      <c r="N689" s="11"/>
    </row>
    <row r="690" spans="13:14">
      <c r="M690" s="9"/>
      <c r="N690" s="11"/>
    </row>
    <row r="691" spans="13:14">
      <c r="M691" s="9"/>
      <c r="N691" s="11"/>
    </row>
    <row r="692" spans="13:14">
      <c r="M692" s="9"/>
      <c r="N692" s="11"/>
    </row>
    <row r="693" spans="13:14">
      <c r="M693" s="9"/>
      <c r="N693" s="11"/>
    </row>
    <row r="694" spans="13:14">
      <c r="M694" s="9"/>
      <c r="N694" s="11"/>
    </row>
    <row r="695" spans="13:14">
      <c r="M695" s="9"/>
      <c r="N695" s="11"/>
    </row>
    <row r="696" spans="13:14">
      <c r="M696" s="9"/>
      <c r="N696" s="11"/>
    </row>
    <row r="697" spans="13:14">
      <c r="M697" s="9"/>
      <c r="N697" s="11"/>
    </row>
    <row r="698" spans="13:14">
      <c r="M698" s="9"/>
      <c r="N698" s="11"/>
    </row>
    <row r="699" spans="13:14">
      <c r="M699" s="9"/>
      <c r="N699" s="11"/>
    </row>
    <row r="700" spans="13:14">
      <c r="M700" s="9"/>
      <c r="N700" s="11"/>
    </row>
    <row r="701" spans="13:14">
      <c r="M701" s="9"/>
      <c r="N701" s="11"/>
    </row>
    <row r="702" spans="13:14">
      <c r="M702" s="9"/>
      <c r="N702" s="11"/>
    </row>
    <row r="703" spans="13:14">
      <c r="M703" s="9"/>
      <c r="N703" s="11"/>
    </row>
    <row r="704" spans="13:14">
      <c r="M704" s="9"/>
      <c r="N704" s="11"/>
    </row>
    <row r="705" spans="13:14">
      <c r="M705" s="9"/>
      <c r="N705" s="11"/>
    </row>
    <row r="706" spans="13:14">
      <c r="M706" s="9"/>
      <c r="N706" s="11"/>
    </row>
    <row r="707" spans="13:14">
      <c r="M707" s="9"/>
      <c r="N707" s="11"/>
    </row>
    <row r="708" spans="13:14">
      <c r="M708" s="9"/>
      <c r="N708" s="11"/>
    </row>
    <row r="709" spans="13:14">
      <c r="M709" s="9"/>
      <c r="N709" s="11"/>
    </row>
    <row r="710" spans="13:14">
      <c r="M710" s="9"/>
      <c r="N710" s="11"/>
    </row>
    <row r="711" spans="13:14">
      <c r="M711" s="9"/>
      <c r="N711" s="11"/>
    </row>
    <row r="712" spans="13:14">
      <c r="M712" s="9"/>
      <c r="N712" s="11"/>
    </row>
    <row r="713" spans="13:14">
      <c r="M713" s="9"/>
      <c r="N713" s="11"/>
    </row>
    <row r="714" spans="13:14">
      <c r="M714" s="9"/>
      <c r="N714" s="11"/>
    </row>
    <row r="715" spans="13:14">
      <c r="M715" s="9"/>
      <c r="N715" s="11"/>
    </row>
    <row r="716" spans="13:14">
      <c r="M716" s="9"/>
      <c r="N716" s="11"/>
    </row>
    <row r="717" spans="13:14">
      <c r="M717" s="9"/>
      <c r="N717" s="11"/>
    </row>
    <row r="718" spans="13:14">
      <c r="M718" s="9"/>
      <c r="N718" s="11"/>
    </row>
    <row r="719" spans="13:14">
      <c r="M719" s="9"/>
      <c r="N719" s="11"/>
    </row>
    <row r="720" spans="13:14">
      <c r="M720" s="9"/>
      <c r="N720" s="11"/>
    </row>
    <row r="721" spans="13:14">
      <c r="M721" s="9"/>
      <c r="N721" s="11"/>
    </row>
    <row r="722" spans="13:14">
      <c r="M722" s="9"/>
      <c r="N722" s="11"/>
    </row>
    <row r="723" spans="13:14">
      <c r="M723" s="9"/>
      <c r="N723" s="11"/>
    </row>
    <row r="724" spans="13:14">
      <c r="M724" s="9"/>
      <c r="N724" s="11"/>
    </row>
    <row r="725" spans="13:14">
      <c r="M725" s="9"/>
      <c r="N725" s="11"/>
    </row>
    <row r="726" spans="13:14">
      <c r="M726" s="9"/>
      <c r="N726" s="11"/>
    </row>
    <row r="727" spans="13:14">
      <c r="M727" s="9"/>
      <c r="N727" s="11"/>
    </row>
    <row r="728" spans="13:14">
      <c r="M728" s="9"/>
      <c r="N728" s="11"/>
    </row>
    <row r="729" spans="13:14">
      <c r="M729" s="9"/>
      <c r="N729" s="11"/>
    </row>
    <row r="730" spans="13:14">
      <c r="M730" s="9"/>
      <c r="N730" s="11"/>
    </row>
    <row r="731" spans="13:14">
      <c r="M731" s="9"/>
      <c r="N731" s="11"/>
    </row>
    <row r="732" spans="13:14">
      <c r="M732" s="9"/>
      <c r="N732" s="11"/>
    </row>
    <row r="733" spans="13:14">
      <c r="M733" s="9"/>
      <c r="N733" s="11"/>
    </row>
    <row r="734" spans="13:14">
      <c r="M734" s="9"/>
      <c r="N734" s="11"/>
    </row>
    <row r="735" spans="13:14">
      <c r="M735" s="9"/>
      <c r="N735" s="11"/>
    </row>
    <row r="736" spans="13:14">
      <c r="M736" s="9"/>
      <c r="N736" s="11"/>
    </row>
    <row r="737" spans="13:14">
      <c r="M737" s="9"/>
      <c r="N737" s="11"/>
    </row>
    <row r="738" spans="13:14">
      <c r="M738" s="9"/>
      <c r="N738" s="11"/>
    </row>
    <row r="739" spans="13:14">
      <c r="M739" s="9"/>
      <c r="N739" s="11"/>
    </row>
    <row r="740" spans="13:14">
      <c r="M740" s="9"/>
      <c r="N740" s="11"/>
    </row>
    <row r="741" spans="13:14">
      <c r="M741" s="9"/>
      <c r="N741" s="11"/>
    </row>
    <row r="742" spans="13:14">
      <c r="M742" s="9"/>
      <c r="N742" s="11"/>
    </row>
    <row r="743" spans="13:14">
      <c r="M743" s="9"/>
      <c r="N743" s="11"/>
    </row>
    <row r="744" spans="13:14">
      <c r="M744" s="9"/>
      <c r="N744" s="11"/>
    </row>
    <row r="745" spans="13:14">
      <c r="M745" s="9"/>
      <c r="N745" s="11"/>
    </row>
    <row r="746" spans="13:14">
      <c r="M746" s="9"/>
      <c r="N746" s="11"/>
    </row>
    <row r="747" spans="13:14">
      <c r="M747" s="9"/>
      <c r="N747" s="11"/>
    </row>
    <row r="748" spans="13:14">
      <c r="M748" s="9"/>
      <c r="N748" s="11"/>
    </row>
    <row r="749" spans="13:14">
      <c r="M749" s="9"/>
      <c r="N749" s="11"/>
    </row>
    <row r="750" spans="13:14">
      <c r="M750" s="9"/>
      <c r="N750" s="11"/>
    </row>
    <row r="751" spans="13:14">
      <c r="M751" s="9"/>
      <c r="N751" s="11"/>
    </row>
    <row r="752" spans="13:14">
      <c r="M752" s="9"/>
      <c r="N752" s="11"/>
    </row>
    <row r="753" spans="13:14">
      <c r="M753" s="9"/>
      <c r="N753" s="11"/>
    </row>
    <row r="754" spans="13:14">
      <c r="M754" s="9"/>
      <c r="N754" s="11"/>
    </row>
    <row r="755" spans="13:14">
      <c r="M755" s="9"/>
      <c r="N755" s="11"/>
    </row>
    <row r="756" spans="13:14">
      <c r="M756" s="9"/>
      <c r="N756" s="11"/>
    </row>
    <row r="757" spans="13:14">
      <c r="M757" s="9"/>
      <c r="N757" s="11"/>
    </row>
    <row r="758" spans="13:14">
      <c r="M758" s="9"/>
      <c r="N758" s="11"/>
    </row>
    <row r="759" spans="13:14">
      <c r="M759" s="9"/>
      <c r="N759" s="11"/>
    </row>
    <row r="760" spans="13:14">
      <c r="M760" s="9"/>
      <c r="N760" s="11"/>
    </row>
    <row r="761" spans="13:14">
      <c r="M761" s="9"/>
      <c r="N761" s="11"/>
    </row>
    <row r="762" spans="13:14">
      <c r="M762" s="9"/>
      <c r="N762" s="11"/>
    </row>
    <row r="763" spans="13:14">
      <c r="M763" s="9"/>
      <c r="N763" s="11"/>
    </row>
    <row r="764" spans="13:14">
      <c r="M764" s="9"/>
      <c r="N764" s="11"/>
    </row>
    <row r="765" spans="13:14">
      <c r="M765" s="9"/>
      <c r="N765" s="11"/>
    </row>
    <row r="766" spans="13:14">
      <c r="M766" s="9"/>
      <c r="N766" s="11"/>
    </row>
    <row r="767" spans="13:14">
      <c r="M767" s="9"/>
      <c r="N767" s="11"/>
    </row>
    <row r="768" spans="13:14">
      <c r="M768" s="9"/>
      <c r="N768" s="11"/>
    </row>
    <row r="769" spans="13:14">
      <c r="M769" s="9"/>
      <c r="N769" s="11"/>
    </row>
    <row r="770" spans="13:14">
      <c r="M770" s="9"/>
      <c r="N770" s="11"/>
    </row>
    <row r="771" spans="13:14">
      <c r="M771" s="9"/>
      <c r="N771" s="11"/>
    </row>
    <row r="772" spans="13:14">
      <c r="M772" s="9"/>
      <c r="N772" s="11"/>
    </row>
    <row r="773" spans="13:14">
      <c r="M773" s="9"/>
      <c r="N773" s="11"/>
    </row>
    <row r="774" spans="13:14">
      <c r="M774" s="9"/>
      <c r="N774" s="11"/>
    </row>
    <row r="775" spans="13:14">
      <c r="M775" s="9"/>
      <c r="N775" s="11"/>
    </row>
    <row r="776" spans="13:14">
      <c r="M776" s="9"/>
      <c r="N776" s="11"/>
    </row>
    <row r="777" spans="13:14">
      <c r="M777" s="9"/>
      <c r="N777" s="11"/>
    </row>
    <row r="778" spans="13:14">
      <c r="M778" s="9"/>
      <c r="N778" s="11"/>
    </row>
    <row r="779" spans="13:14">
      <c r="M779" s="9"/>
      <c r="N779" s="11"/>
    </row>
    <row r="780" spans="13:14">
      <c r="M780" s="9"/>
      <c r="N780" s="11"/>
    </row>
    <row r="781" spans="13:14">
      <c r="M781" s="9"/>
      <c r="N781" s="11"/>
    </row>
    <row r="782" spans="13:14">
      <c r="M782" s="9"/>
      <c r="N782" s="11"/>
    </row>
    <row r="783" spans="13:14">
      <c r="M783" s="9"/>
      <c r="N783" s="11"/>
    </row>
    <row r="784" spans="13:14">
      <c r="M784" s="9"/>
      <c r="N784" s="11"/>
    </row>
    <row r="785" spans="13:14">
      <c r="M785" s="9"/>
      <c r="N785" s="11"/>
    </row>
    <row r="786" spans="13:14">
      <c r="M786" s="9"/>
      <c r="N786" s="11"/>
    </row>
    <row r="787" spans="13:14">
      <c r="M787" s="9"/>
      <c r="N787" s="11"/>
    </row>
    <row r="788" spans="13:14">
      <c r="M788" s="9"/>
      <c r="N788" s="11"/>
    </row>
    <row r="789" spans="13:14">
      <c r="M789" s="9"/>
      <c r="N789" s="11"/>
    </row>
    <row r="790" spans="13:14">
      <c r="M790" s="9"/>
      <c r="N790" s="11"/>
    </row>
    <row r="791" spans="13:14">
      <c r="M791" s="9"/>
      <c r="N791" s="11"/>
    </row>
    <row r="792" spans="13:14">
      <c r="M792" s="9"/>
      <c r="N792" s="11"/>
    </row>
    <row r="793" spans="13:14">
      <c r="M793" s="9"/>
      <c r="N793" s="11"/>
    </row>
    <row r="794" spans="13:14">
      <c r="M794" s="9"/>
      <c r="N794" s="11"/>
    </row>
    <row r="795" spans="13:14">
      <c r="M795" s="9"/>
      <c r="N795" s="11"/>
    </row>
    <row r="796" spans="13:14">
      <c r="M796" s="9"/>
      <c r="N796" s="11"/>
    </row>
    <row r="797" spans="13:14">
      <c r="M797" s="9"/>
      <c r="N797" s="11"/>
    </row>
    <row r="798" spans="13:14">
      <c r="M798" s="9"/>
      <c r="N798" s="11"/>
    </row>
    <row r="799" spans="13:14">
      <c r="M799" s="9"/>
      <c r="N799" s="11"/>
    </row>
    <row r="800" spans="13:14">
      <c r="M800" s="9"/>
      <c r="N800" s="11"/>
    </row>
    <row r="801" spans="13:14">
      <c r="M801" s="9"/>
      <c r="N801" s="11"/>
    </row>
    <row r="802" spans="13:14">
      <c r="M802" s="9"/>
      <c r="N802" s="11"/>
    </row>
    <row r="803" spans="13:14">
      <c r="M803" s="9"/>
      <c r="N803" s="11"/>
    </row>
    <row r="804" spans="13:14">
      <c r="M804" s="9"/>
      <c r="N804" s="11"/>
    </row>
    <row r="805" spans="13:14">
      <c r="M805" s="9"/>
      <c r="N805" s="11"/>
    </row>
    <row r="806" spans="13:14">
      <c r="M806" s="9"/>
      <c r="N806" s="11"/>
    </row>
    <row r="807" spans="13:14">
      <c r="M807" s="9"/>
      <c r="N807" s="11"/>
    </row>
    <row r="808" spans="13:14">
      <c r="M808" s="9"/>
      <c r="N808" s="11"/>
    </row>
    <row r="809" spans="13:14">
      <c r="M809" s="9"/>
      <c r="N809" s="11"/>
    </row>
    <row r="810" spans="13:14">
      <c r="M810" s="9"/>
      <c r="N810" s="11"/>
    </row>
    <row r="811" spans="13:14">
      <c r="M811" s="9"/>
      <c r="N811" s="11"/>
    </row>
    <row r="812" spans="13:14">
      <c r="M812" s="9"/>
      <c r="N812" s="11"/>
    </row>
    <row r="813" spans="13:14">
      <c r="M813" s="9"/>
      <c r="N813" s="11"/>
    </row>
    <row r="814" spans="13:14">
      <c r="M814" s="9"/>
      <c r="N814" s="11"/>
    </row>
    <row r="815" spans="13:14">
      <c r="M815" s="9"/>
      <c r="N815" s="11"/>
    </row>
    <row r="816" spans="13:14">
      <c r="M816" s="9"/>
      <c r="N816" s="11"/>
    </row>
    <row r="817" spans="13:14">
      <c r="M817" s="9"/>
      <c r="N817" s="11"/>
    </row>
    <row r="818" spans="13:14">
      <c r="M818" s="9"/>
      <c r="N818" s="11"/>
    </row>
    <row r="819" spans="13:14">
      <c r="M819" s="9"/>
      <c r="N819" s="11"/>
    </row>
    <row r="820" spans="13:14">
      <c r="M820" s="9"/>
      <c r="N820" s="11"/>
    </row>
    <row r="821" spans="13:14">
      <c r="M821" s="9"/>
      <c r="N821" s="11"/>
    </row>
    <row r="822" spans="13:14">
      <c r="M822" s="9"/>
      <c r="N822" s="11"/>
    </row>
    <row r="823" spans="13:14">
      <c r="M823" s="9"/>
      <c r="N823" s="11"/>
    </row>
    <row r="824" spans="13:14">
      <c r="M824" s="9"/>
      <c r="N824" s="11"/>
    </row>
    <row r="825" spans="13:14">
      <c r="M825" s="9"/>
      <c r="N825" s="11"/>
    </row>
    <row r="826" spans="13:14">
      <c r="M826" s="9"/>
      <c r="N826" s="11"/>
    </row>
    <row r="827" spans="13:14">
      <c r="M827" s="9"/>
      <c r="N827" s="11"/>
    </row>
    <row r="828" spans="13:14">
      <c r="M828" s="9"/>
      <c r="N828" s="11"/>
    </row>
    <row r="829" spans="13:14">
      <c r="M829" s="9"/>
      <c r="N829" s="11"/>
    </row>
    <row r="830" spans="13:14">
      <c r="M830" s="9"/>
      <c r="N830" s="11"/>
    </row>
    <row r="831" spans="13:14">
      <c r="M831" s="9"/>
      <c r="N831" s="11"/>
    </row>
    <row r="832" spans="13:14">
      <c r="M832" s="9"/>
      <c r="N832" s="11"/>
    </row>
    <row r="833" spans="13:14">
      <c r="M833" s="9"/>
      <c r="N833" s="11"/>
    </row>
    <row r="834" spans="13:14">
      <c r="M834" s="9"/>
      <c r="N834" s="11"/>
    </row>
    <row r="835" spans="13:14">
      <c r="M835" s="9"/>
      <c r="N835" s="11"/>
    </row>
    <row r="836" spans="13:14">
      <c r="M836" s="9"/>
      <c r="N836" s="11"/>
    </row>
    <row r="837" spans="13:14">
      <c r="M837" s="9"/>
      <c r="N837" s="11"/>
    </row>
    <row r="838" spans="13:14">
      <c r="M838" s="9"/>
      <c r="N838" s="11"/>
    </row>
    <row r="839" spans="13:14">
      <c r="M839" s="9"/>
      <c r="N839" s="11"/>
    </row>
    <row r="840" spans="13:14">
      <c r="M840" s="9"/>
      <c r="N840" s="11"/>
    </row>
    <row r="841" spans="13:14">
      <c r="M841" s="9"/>
      <c r="N841" s="11"/>
    </row>
    <row r="842" spans="13:14">
      <c r="M842" s="9"/>
      <c r="N842" s="11"/>
    </row>
    <row r="843" spans="13:14">
      <c r="M843" s="9"/>
      <c r="N843" s="11"/>
    </row>
    <row r="844" spans="13:14">
      <c r="M844" s="9"/>
      <c r="N844" s="11"/>
    </row>
    <row r="845" spans="13:14">
      <c r="M845" s="9"/>
      <c r="N845" s="11"/>
    </row>
    <row r="846" spans="13:14">
      <c r="M846" s="9"/>
      <c r="N846" s="11"/>
    </row>
    <row r="847" spans="13:14">
      <c r="M847" s="9"/>
      <c r="N847" s="11"/>
    </row>
    <row r="848" spans="13:14">
      <c r="M848" s="9"/>
      <c r="N848" s="11"/>
    </row>
    <row r="849" spans="13:14">
      <c r="M849" s="9"/>
      <c r="N849" s="11"/>
    </row>
    <row r="850" spans="13:14">
      <c r="M850" s="9"/>
      <c r="N850" s="11"/>
    </row>
    <row r="851" spans="13:14">
      <c r="M851" s="9"/>
      <c r="N851" s="11"/>
    </row>
    <row r="852" spans="13:14">
      <c r="M852" s="9"/>
      <c r="N852" s="11"/>
    </row>
    <row r="853" spans="13:14">
      <c r="M853" s="9"/>
      <c r="N853" s="11"/>
    </row>
    <row r="854" spans="13:14">
      <c r="M854" s="9"/>
      <c r="N854" s="11"/>
    </row>
    <row r="855" spans="13:14">
      <c r="M855" s="9"/>
      <c r="N855" s="11"/>
    </row>
    <row r="856" spans="13:14">
      <c r="M856" s="9"/>
      <c r="N856" s="11"/>
    </row>
    <row r="857" spans="13:14">
      <c r="M857" s="9"/>
      <c r="N857" s="11"/>
    </row>
    <row r="858" spans="13:14">
      <c r="M858" s="9"/>
      <c r="N858" s="11"/>
    </row>
    <row r="859" spans="13:14">
      <c r="M859" s="9"/>
      <c r="N859" s="11"/>
    </row>
    <row r="860" spans="13:14">
      <c r="M860" s="9"/>
      <c r="N860" s="11"/>
    </row>
    <row r="861" spans="13:14">
      <c r="M861" s="9"/>
      <c r="N861" s="11"/>
    </row>
    <row r="862" spans="13:14">
      <c r="M862" s="9"/>
      <c r="N862" s="11"/>
    </row>
    <row r="863" spans="13:14">
      <c r="M863" s="9"/>
      <c r="N863" s="11"/>
    </row>
    <row r="864" spans="13:14">
      <c r="M864" s="9"/>
      <c r="N864" s="11"/>
    </row>
    <row r="865" spans="13:14">
      <c r="M865" s="9"/>
      <c r="N865" s="11"/>
    </row>
    <row r="866" spans="13:14">
      <c r="M866" s="9"/>
      <c r="N866" s="11"/>
    </row>
    <row r="867" spans="13:14">
      <c r="M867" s="9"/>
      <c r="N867" s="11"/>
    </row>
    <row r="868" spans="13:14">
      <c r="M868" s="9"/>
      <c r="N868" s="11"/>
    </row>
    <row r="869" spans="13:14">
      <c r="M869" s="9"/>
      <c r="N869" s="11"/>
    </row>
    <row r="870" spans="13:14">
      <c r="M870" s="9"/>
      <c r="N870" s="11"/>
    </row>
    <row r="871" spans="13:14">
      <c r="M871" s="9"/>
      <c r="N871" s="11"/>
    </row>
    <row r="872" spans="13:14">
      <c r="M872" s="9"/>
      <c r="N872" s="11"/>
    </row>
    <row r="873" spans="13:14">
      <c r="M873" s="9"/>
      <c r="N873" s="11"/>
    </row>
    <row r="874" spans="13:14">
      <c r="M874" s="9"/>
      <c r="N874" s="11"/>
    </row>
    <row r="875" spans="13:14">
      <c r="M875" s="9"/>
      <c r="N875" s="11"/>
    </row>
    <row r="876" spans="13:14">
      <c r="M876" s="9"/>
      <c r="N876" s="11"/>
    </row>
    <row r="877" spans="13:14">
      <c r="M877" s="9"/>
      <c r="N877" s="11"/>
    </row>
    <row r="878" spans="13:14">
      <c r="M878" s="9"/>
      <c r="N878" s="11"/>
    </row>
    <row r="879" spans="13:14">
      <c r="M879" s="9"/>
      <c r="N879" s="11"/>
    </row>
    <row r="880" spans="13:14">
      <c r="M880" s="9"/>
      <c r="N880" s="11"/>
    </row>
    <row r="881" spans="13:14">
      <c r="M881" s="9"/>
      <c r="N881" s="11"/>
    </row>
    <row r="882" spans="13:14">
      <c r="M882" s="9"/>
      <c r="N882" s="11"/>
    </row>
    <row r="883" spans="13:14">
      <c r="M883" s="9"/>
      <c r="N883" s="11"/>
    </row>
    <row r="884" spans="13:14">
      <c r="M884" s="9"/>
      <c r="N884" s="11"/>
    </row>
    <row r="885" spans="13:14">
      <c r="M885" s="9"/>
      <c r="N885" s="11"/>
    </row>
    <row r="886" spans="13:14">
      <c r="M886" s="9"/>
      <c r="N886" s="11"/>
    </row>
    <row r="887" spans="13:14">
      <c r="M887" s="9"/>
      <c r="N887" s="11"/>
    </row>
    <row r="888" spans="13:14">
      <c r="M888" s="9"/>
      <c r="N888" s="11"/>
    </row>
    <row r="889" spans="13:14">
      <c r="M889" s="9"/>
      <c r="N889" s="11"/>
    </row>
    <row r="890" spans="13:14">
      <c r="M890" s="9"/>
      <c r="N890" s="11"/>
    </row>
    <row r="891" spans="13:14">
      <c r="M891" s="9"/>
      <c r="N891" s="11"/>
    </row>
    <row r="892" spans="13:14">
      <c r="M892" s="9"/>
      <c r="N892" s="11"/>
    </row>
    <row r="893" spans="13:14">
      <c r="M893" s="9"/>
      <c r="N893" s="11"/>
    </row>
    <row r="894" spans="13:14">
      <c r="M894" s="9"/>
      <c r="N894" s="11"/>
    </row>
    <row r="895" spans="13:14">
      <c r="M895" s="9"/>
      <c r="N895" s="11"/>
    </row>
    <row r="896" spans="13:14">
      <c r="M896" s="9"/>
      <c r="N896" s="11"/>
    </row>
    <row r="897" spans="13:14">
      <c r="M897" s="9"/>
      <c r="N897" s="11"/>
    </row>
    <row r="898" spans="13:14">
      <c r="M898" s="9"/>
      <c r="N898" s="11"/>
    </row>
    <row r="899" spans="13:14">
      <c r="M899" s="9"/>
      <c r="N899" s="11"/>
    </row>
    <row r="900" spans="13:14">
      <c r="M900" s="9"/>
      <c r="N900" s="11"/>
    </row>
    <row r="901" spans="13:14">
      <c r="M901" s="9"/>
      <c r="N901" s="11"/>
    </row>
    <row r="902" spans="13:14">
      <c r="M902" s="9"/>
      <c r="N902" s="11"/>
    </row>
    <row r="903" spans="13:14">
      <c r="M903" s="9"/>
      <c r="N903" s="11"/>
    </row>
    <row r="904" spans="13:14">
      <c r="M904" s="9"/>
      <c r="N904" s="11"/>
    </row>
    <row r="905" spans="13:14">
      <c r="M905" s="9"/>
      <c r="N905" s="11"/>
    </row>
    <row r="906" spans="13:14">
      <c r="M906" s="9"/>
      <c r="N906" s="11"/>
    </row>
    <row r="907" spans="13:14">
      <c r="M907" s="9"/>
      <c r="N907" s="11"/>
    </row>
    <row r="908" spans="13:14">
      <c r="M908" s="9"/>
      <c r="N908" s="11"/>
    </row>
    <row r="909" spans="13:14">
      <c r="M909" s="9"/>
      <c r="N909" s="11"/>
    </row>
    <row r="910" spans="13:14">
      <c r="M910" s="9"/>
      <c r="N910" s="11"/>
    </row>
    <row r="911" spans="13:14">
      <c r="M911" s="9"/>
      <c r="N911" s="11"/>
    </row>
    <row r="912" spans="13:14">
      <c r="M912" s="9"/>
      <c r="N912" s="11"/>
    </row>
    <row r="913" spans="13:14">
      <c r="M913" s="9"/>
      <c r="N913" s="11"/>
    </row>
    <row r="914" spans="13:14">
      <c r="M914" s="9"/>
      <c r="N914" s="11"/>
    </row>
    <row r="915" spans="13:14">
      <c r="M915" s="9"/>
      <c r="N915" s="11"/>
    </row>
    <row r="916" spans="13:14">
      <c r="M916" s="9"/>
      <c r="N916" s="11"/>
    </row>
    <row r="917" spans="13:14">
      <c r="M917" s="9"/>
      <c r="N917" s="11"/>
    </row>
    <row r="918" spans="13:14">
      <c r="M918" s="9"/>
      <c r="N918" s="11"/>
    </row>
    <row r="919" spans="13:14">
      <c r="M919" s="9"/>
      <c r="N919" s="11"/>
    </row>
    <row r="920" spans="13:14">
      <c r="M920" s="9"/>
      <c r="N920" s="11"/>
    </row>
    <row r="921" spans="13:14">
      <c r="M921" s="9"/>
      <c r="N921" s="11"/>
    </row>
    <row r="922" spans="13:14">
      <c r="M922" s="9"/>
      <c r="N922" s="11"/>
    </row>
    <row r="923" spans="13:14">
      <c r="M923" s="9"/>
      <c r="N923" s="11"/>
    </row>
    <row r="924" spans="13:14">
      <c r="M924" s="9"/>
      <c r="N924" s="11"/>
    </row>
    <row r="925" spans="13:14">
      <c r="M925" s="9"/>
      <c r="N925" s="11"/>
    </row>
    <row r="926" spans="13:14">
      <c r="M926" s="9"/>
      <c r="N926" s="11"/>
    </row>
    <row r="927" spans="13:14">
      <c r="M927" s="9"/>
      <c r="N927" s="11"/>
    </row>
    <row r="928" spans="13:14">
      <c r="M928" s="9"/>
      <c r="N928" s="11"/>
    </row>
    <row r="929" spans="13:14">
      <c r="M929" s="9"/>
      <c r="N929" s="11"/>
    </row>
    <row r="930" spans="13:14">
      <c r="M930" s="9"/>
      <c r="N930" s="11"/>
    </row>
    <row r="931" spans="13:14">
      <c r="M931" s="9"/>
      <c r="N931" s="11"/>
    </row>
    <row r="932" spans="13:14">
      <c r="M932" s="9"/>
      <c r="N932" s="11"/>
    </row>
    <row r="933" spans="13:14">
      <c r="M933" s="9"/>
      <c r="N933" s="11"/>
    </row>
    <row r="934" spans="13:14">
      <c r="M934" s="9"/>
      <c r="N934" s="11"/>
    </row>
    <row r="935" spans="13:14">
      <c r="M935" s="9"/>
      <c r="N935" s="11"/>
    </row>
    <row r="936" spans="13:14">
      <c r="M936" s="9"/>
      <c r="N936" s="11"/>
    </row>
    <row r="937" spans="13:14">
      <c r="M937" s="9"/>
      <c r="N937" s="11"/>
    </row>
    <row r="938" spans="13:14">
      <c r="M938" s="9"/>
      <c r="N938" s="11"/>
    </row>
    <row r="939" spans="13:14">
      <c r="M939" s="9"/>
      <c r="N939" s="11"/>
    </row>
    <row r="940" spans="13:14">
      <c r="M940" s="9"/>
      <c r="N940" s="11"/>
    </row>
    <row r="941" spans="13:14">
      <c r="M941" s="9"/>
      <c r="N941" s="11"/>
    </row>
    <row r="942" spans="13:14">
      <c r="M942" s="9"/>
      <c r="N942" s="11"/>
    </row>
    <row r="943" spans="13:14">
      <c r="M943" s="9"/>
      <c r="N943" s="11"/>
    </row>
    <row r="944" spans="13:14">
      <c r="M944" s="9"/>
      <c r="N944" s="11"/>
    </row>
    <row r="945" spans="13:14">
      <c r="M945" s="9"/>
      <c r="N945" s="11"/>
    </row>
    <row r="946" spans="13:14">
      <c r="M946" s="9"/>
      <c r="N946" s="11"/>
    </row>
    <row r="947" spans="13:14">
      <c r="M947" s="9"/>
      <c r="N947" s="11"/>
    </row>
    <row r="948" spans="13:14">
      <c r="M948" s="9"/>
      <c r="N948" s="11"/>
    </row>
    <row r="949" spans="13:14">
      <c r="M949" s="9"/>
      <c r="N949" s="11"/>
    </row>
    <row r="950" spans="13:14">
      <c r="M950" s="9"/>
      <c r="N950" s="11"/>
    </row>
    <row r="951" spans="13:14">
      <c r="M951" s="9"/>
      <c r="N951" s="11"/>
    </row>
    <row r="952" spans="13:14">
      <c r="M952" s="9"/>
      <c r="N952" s="11"/>
    </row>
    <row r="953" spans="13:14">
      <c r="M953" s="9"/>
      <c r="N953" s="11"/>
    </row>
    <row r="954" spans="13:14">
      <c r="M954" s="9"/>
      <c r="N954" s="11"/>
    </row>
    <row r="955" spans="13:14">
      <c r="M955" s="9"/>
      <c r="N955" s="11"/>
    </row>
    <row r="956" spans="13:14">
      <c r="M956" s="9"/>
      <c r="N956" s="11"/>
    </row>
    <row r="957" spans="13:14">
      <c r="M957" s="9"/>
      <c r="N957" s="11"/>
    </row>
    <row r="958" spans="13:14">
      <c r="M958" s="9"/>
      <c r="N958" s="11"/>
    </row>
    <row r="959" spans="13:14">
      <c r="M959" s="9"/>
      <c r="N959" s="11"/>
    </row>
    <row r="960" spans="13:14">
      <c r="M960" s="9"/>
      <c r="N960" s="11"/>
    </row>
    <row r="961" spans="13:14">
      <c r="M961" s="9"/>
      <c r="N961" s="11"/>
    </row>
    <row r="962" spans="13:14">
      <c r="M962" s="9"/>
      <c r="N962" s="11"/>
    </row>
    <row r="963" spans="13:14">
      <c r="M963" s="9"/>
      <c r="N963" s="11"/>
    </row>
    <row r="964" spans="13:14">
      <c r="M964" s="9"/>
      <c r="N964" s="11"/>
    </row>
    <row r="965" spans="13:14">
      <c r="M965" s="9"/>
      <c r="N965" s="11"/>
    </row>
    <row r="966" spans="13:14">
      <c r="M966" s="9"/>
      <c r="N966" s="11"/>
    </row>
    <row r="967" spans="13:14">
      <c r="M967" s="9"/>
      <c r="N967" s="11"/>
    </row>
    <row r="968" spans="13:14">
      <c r="M968" s="9"/>
      <c r="N968" s="11"/>
    </row>
    <row r="969" spans="13:14">
      <c r="M969" s="9"/>
      <c r="N969" s="11"/>
    </row>
    <row r="970" spans="13:14">
      <c r="M970" s="9"/>
      <c r="N970" s="11"/>
    </row>
    <row r="971" spans="13:14">
      <c r="M971" s="9"/>
      <c r="N971" s="11"/>
    </row>
    <row r="972" spans="13:14">
      <c r="M972" s="9"/>
      <c r="N972" s="11"/>
    </row>
    <row r="973" spans="13:14">
      <c r="M973" s="9"/>
      <c r="N973" s="11"/>
    </row>
    <row r="974" spans="13:14">
      <c r="M974" s="9"/>
      <c r="N974" s="11"/>
    </row>
    <row r="975" spans="13:14">
      <c r="M975" s="9"/>
      <c r="N975" s="11"/>
    </row>
    <row r="976" spans="13:14">
      <c r="M976" s="9"/>
      <c r="N976" s="11"/>
    </row>
    <row r="977" spans="13:14">
      <c r="M977" s="9"/>
      <c r="N977" s="11"/>
    </row>
    <row r="978" spans="13:14">
      <c r="M978" s="9"/>
      <c r="N978" s="11"/>
    </row>
    <row r="979" spans="13:14">
      <c r="M979" s="9"/>
      <c r="N979" s="11"/>
    </row>
    <row r="980" spans="13:14">
      <c r="M980" s="9"/>
      <c r="N980" s="11"/>
    </row>
    <row r="981" spans="13:14">
      <c r="M981" s="9"/>
      <c r="N981" s="11"/>
    </row>
    <row r="982" spans="13:14">
      <c r="M982" s="9"/>
      <c r="N982" s="11"/>
    </row>
    <row r="983" spans="13:14">
      <c r="M983" s="9"/>
      <c r="N983" s="11"/>
    </row>
    <row r="984" spans="13:14">
      <c r="M984" s="9"/>
      <c r="N984" s="11"/>
    </row>
    <row r="985" spans="13:14">
      <c r="M985" s="9"/>
      <c r="N985" s="11"/>
    </row>
    <row r="986" spans="13:14">
      <c r="M986" s="9"/>
      <c r="N986" s="11"/>
    </row>
    <row r="987" spans="13:14">
      <c r="M987" s="9"/>
      <c r="N987" s="11"/>
    </row>
    <row r="988" spans="13:14">
      <c r="M988" s="9"/>
      <c r="N988" s="11"/>
    </row>
    <row r="989" spans="13:14">
      <c r="M989" s="9"/>
      <c r="N989" s="11"/>
    </row>
    <row r="990" spans="13:14">
      <c r="M990" s="9"/>
      <c r="N990" s="11"/>
    </row>
    <row r="991" spans="13:14">
      <c r="M991" s="9"/>
      <c r="N991" s="11"/>
    </row>
    <row r="992" spans="13:14">
      <c r="M992" s="9"/>
      <c r="N992" s="11"/>
    </row>
    <row r="993" spans="13:14">
      <c r="M993" s="9"/>
      <c r="N993" s="11"/>
    </row>
    <row r="994" spans="13:14">
      <c r="M994" s="9"/>
      <c r="N994" s="11"/>
    </row>
    <row r="995" spans="13:14">
      <c r="M995" s="9"/>
      <c r="N995" s="11"/>
    </row>
    <row r="996" spans="13:14">
      <c r="M996" s="9"/>
      <c r="N996" s="11"/>
    </row>
    <row r="997" spans="13:14">
      <c r="M997" s="9"/>
      <c r="N997" s="11"/>
    </row>
    <row r="998" spans="13:14">
      <c r="M998" s="9"/>
      <c r="N998" s="11"/>
    </row>
    <row r="999" spans="13:14">
      <c r="M999" s="9"/>
      <c r="N999" s="11"/>
    </row>
    <row r="1000" spans="13:14">
      <c r="M1000" s="9"/>
      <c r="N1000" s="11"/>
    </row>
    <row r="1001" spans="13:14">
      <c r="M1001" s="9"/>
      <c r="N1001" s="11"/>
    </row>
    <row r="1002" spans="13:14">
      <c r="M1002" s="9"/>
      <c r="N1002" s="11"/>
    </row>
    <row r="1003" spans="13:14">
      <c r="M1003" s="9"/>
      <c r="N1003" s="11"/>
    </row>
    <row r="1004" spans="13:14">
      <c r="M1004" s="9"/>
      <c r="N1004" s="11"/>
    </row>
    <row r="1005" spans="13:14">
      <c r="M1005" s="9"/>
      <c r="N1005" s="11"/>
    </row>
    <row r="1006" spans="13:14">
      <c r="M1006" s="9"/>
      <c r="N1006" s="11"/>
    </row>
    <row r="1007" spans="13:14">
      <c r="M1007" s="9"/>
      <c r="N1007" s="11"/>
    </row>
    <row r="1008" spans="13:14">
      <c r="M1008" s="9"/>
      <c r="N1008" s="11"/>
    </row>
    <row r="1009" spans="13:14">
      <c r="M1009" s="9"/>
      <c r="N1009" s="11"/>
    </row>
    <row r="1010" spans="13:14">
      <c r="M1010" s="9"/>
      <c r="N1010" s="11"/>
    </row>
    <row r="1011" spans="13:14">
      <c r="M1011" s="9"/>
      <c r="N1011" s="11"/>
    </row>
    <row r="1012" spans="13:14">
      <c r="M1012" s="9"/>
      <c r="N1012" s="11"/>
    </row>
    <row r="1013" spans="13:14">
      <c r="M1013" s="9"/>
      <c r="N1013" s="11"/>
    </row>
    <row r="1014" spans="13:14">
      <c r="M1014" s="9"/>
      <c r="N1014" s="11"/>
    </row>
    <row r="1015" spans="13:14">
      <c r="M1015" s="9"/>
      <c r="N1015" s="11"/>
    </row>
    <row r="1016" spans="13:14">
      <c r="M1016" s="9"/>
      <c r="N1016" s="11"/>
    </row>
    <row r="1017" spans="13:14">
      <c r="M1017" s="9"/>
      <c r="N1017" s="11"/>
    </row>
    <row r="1018" spans="13:14">
      <c r="M1018" s="9"/>
      <c r="N1018" s="11"/>
    </row>
    <row r="1019" spans="13:14">
      <c r="M1019" s="9"/>
      <c r="N1019" s="11"/>
    </row>
    <row r="1020" spans="13:14">
      <c r="M1020" s="9"/>
      <c r="N1020" s="11"/>
    </row>
    <row r="1021" spans="13:14">
      <c r="M1021" s="9"/>
      <c r="N1021" s="11"/>
    </row>
    <row r="1022" spans="13:14">
      <c r="M1022" s="9"/>
      <c r="N1022" s="11"/>
    </row>
    <row r="1023" spans="13:14">
      <c r="M1023" s="9"/>
      <c r="N1023" s="11"/>
    </row>
    <row r="1024" spans="13:14">
      <c r="M1024" s="9"/>
      <c r="N1024" s="11"/>
    </row>
    <row r="1025" spans="13:14">
      <c r="M1025" s="9"/>
      <c r="N1025" s="11"/>
    </row>
    <row r="1026" spans="13:14">
      <c r="M1026" s="9"/>
      <c r="N1026" s="11"/>
    </row>
    <row r="1027" spans="13:14">
      <c r="M1027" s="9"/>
      <c r="N1027" s="11"/>
    </row>
    <row r="1028" spans="13:14">
      <c r="M1028" s="9"/>
      <c r="N1028" s="11"/>
    </row>
    <row r="1029" spans="13:14">
      <c r="M1029" s="9"/>
      <c r="N1029" s="11"/>
    </row>
    <row r="1030" spans="13:14">
      <c r="M1030" s="9"/>
      <c r="N1030" s="11"/>
    </row>
    <row r="1031" spans="13:14">
      <c r="M1031" s="9"/>
      <c r="N1031" s="11"/>
    </row>
    <row r="1032" spans="13:14">
      <c r="M1032" s="9"/>
      <c r="N1032" s="11"/>
    </row>
    <row r="1033" spans="13:14">
      <c r="M1033" s="9"/>
      <c r="N1033" s="11"/>
    </row>
    <row r="1034" spans="13:14">
      <c r="M1034" s="9"/>
      <c r="N1034" s="11"/>
    </row>
    <row r="1035" spans="13:14">
      <c r="M1035" s="9"/>
      <c r="N1035" s="11"/>
    </row>
    <row r="1036" spans="13:14">
      <c r="M1036" s="9"/>
      <c r="N1036" s="11"/>
    </row>
    <row r="1037" spans="13:14">
      <c r="M1037" s="9"/>
      <c r="N1037" s="11"/>
    </row>
    <row r="1038" spans="13:14">
      <c r="M1038" s="9"/>
      <c r="N1038" s="11"/>
    </row>
    <row r="1039" spans="13:14">
      <c r="M1039" s="9"/>
      <c r="N1039" s="11"/>
    </row>
    <row r="1040" spans="13:14">
      <c r="M1040" s="9"/>
      <c r="N1040" s="11"/>
    </row>
    <row r="1041" spans="13:14">
      <c r="M1041" s="9"/>
      <c r="N1041" s="11"/>
    </row>
    <row r="1042" spans="13:14">
      <c r="M1042" s="9"/>
      <c r="N1042" s="11"/>
    </row>
    <row r="1043" spans="13:14">
      <c r="M1043" s="9"/>
      <c r="N1043" s="11"/>
    </row>
    <row r="1044" spans="13:14">
      <c r="M1044" s="9"/>
      <c r="N1044" s="11"/>
    </row>
    <row r="1045" spans="13:14">
      <c r="M1045" s="9"/>
      <c r="N1045" s="11"/>
    </row>
    <row r="1046" spans="13:14">
      <c r="M1046" s="9"/>
      <c r="N1046" s="11"/>
    </row>
    <row r="1047" spans="13:14">
      <c r="M1047" s="9"/>
      <c r="N1047" s="11"/>
    </row>
    <row r="1048" spans="13:14">
      <c r="M1048" s="9"/>
      <c r="N1048" s="11"/>
    </row>
    <row r="1049" spans="13:14">
      <c r="M1049" s="9"/>
      <c r="N1049" s="11"/>
    </row>
    <row r="1050" spans="13:14">
      <c r="M1050" s="9"/>
      <c r="N1050" s="11"/>
    </row>
    <row r="1051" spans="13:14">
      <c r="M1051" s="9"/>
      <c r="N1051" s="11"/>
    </row>
    <row r="1052" spans="13:14">
      <c r="M1052" s="9"/>
      <c r="N1052" s="11"/>
    </row>
    <row r="1053" spans="13:14">
      <c r="M1053" s="9"/>
      <c r="N1053" s="11"/>
    </row>
    <row r="1054" spans="13:14">
      <c r="M1054" s="9"/>
      <c r="N1054" s="11"/>
    </row>
    <row r="1055" spans="13:14">
      <c r="M1055" s="9"/>
      <c r="N1055" s="11"/>
    </row>
    <row r="1056" spans="13:14">
      <c r="M1056" s="9"/>
      <c r="N1056" s="11"/>
    </row>
    <row r="1057" spans="13:14">
      <c r="M1057" s="9"/>
      <c r="N1057" s="11"/>
    </row>
    <row r="1058" spans="13:14">
      <c r="M1058" s="9"/>
      <c r="N1058" s="11"/>
    </row>
    <row r="1059" spans="13:14">
      <c r="M1059" s="9"/>
      <c r="N1059" s="11"/>
    </row>
    <row r="1060" spans="13:14">
      <c r="M1060" s="9"/>
      <c r="N1060" s="11"/>
    </row>
    <row r="1061" spans="13:14">
      <c r="M1061" s="9"/>
      <c r="N1061" s="11"/>
    </row>
    <row r="1062" spans="13:14">
      <c r="M1062" s="9"/>
      <c r="N1062" s="11"/>
    </row>
    <row r="1063" spans="13:14">
      <c r="M1063" s="9"/>
      <c r="N1063" s="11"/>
    </row>
    <row r="1064" spans="13:14">
      <c r="M1064" s="9"/>
      <c r="N1064" s="11"/>
    </row>
    <row r="1065" spans="13:14">
      <c r="M1065" s="9"/>
      <c r="N1065" s="11"/>
    </row>
    <row r="1066" spans="13:14">
      <c r="M1066" s="9"/>
      <c r="N1066" s="11"/>
    </row>
    <row r="1067" spans="13:14">
      <c r="M1067" s="9"/>
      <c r="N1067" s="11"/>
    </row>
    <row r="1068" spans="13:14">
      <c r="M1068" s="9"/>
      <c r="N1068" s="11"/>
    </row>
    <row r="1069" spans="13:14">
      <c r="M1069" s="9"/>
      <c r="N1069" s="11"/>
    </row>
    <row r="1070" spans="13:14">
      <c r="M1070" s="9"/>
      <c r="N1070" s="11"/>
    </row>
    <row r="1071" spans="13:14">
      <c r="M1071" s="9"/>
      <c r="N1071" s="11"/>
    </row>
    <row r="1072" spans="13:14">
      <c r="M1072" s="9"/>
      <c r="N1072" s="11"/>
    </row>
    <row r="1073" spans="13:14">
      <c r="M1073" s="9"/>
      <c r="N1073" s="11"/>
    </row>
    <row r="1074" spans="13:14">
      <c r="M1074" s="9"/>
      <c r="N1074" s="11"/>
    </row>
    <row r="1075" spans="13:14">
      <c r="M1075" s="9"/>
      <c r="N1075" s="11"/>
    </row>
    <row r="1076" spans="13:14">
      <c r="M1076" s="9"/>
      <c r="N1076" s="11"/>
    </row>
    <row r="1077" spans="13:14">
      <c r="M1077" s="9"/>
      <c r="N1077" s="11"/>
    </row>
    <row r="1078" spans="13:14">
      <c r="M1078" s="9"/>
      <c r="N1078" s="11"/>
    </row>
    <row r="1079" spans="13:14">
      <c r="M1079" s="9"/>
      <c r="N1079" s="11"/>
    </row>
    <row r="1080" spans="13:14">
      <c r="M1080" s="9"/>
      <c r="N1080" s="11"/>
    </row>
    <row r="1081" spans="13:14">
      <c r="M1081" s="9"/>
      <c r="N1081" s="11"/>
    </row>
    <row r="1082" spans="13:14">
      <c r="M1082" s="9"/>
      <c r="N1082" s="11"/>
    </row>
    <row r="1083" spans="13:14">
      <c r="M1083" s="9"/>
      <c r="N1083" s="11"/>
    </row>
    <row r="1084" spans="13:14">
      <c r="M1084" s="9"/>
      <c r="N1084" s="11"/>
    </row>
    <row r="1085" spans="13:14">
      <c r="M1085" s="9"/>
      <c r="N1085" s="11"/>
    </row>
    <row r="1086" spans="13:14">
      <c r="M1086" s="9"/>
      <c r="N1086" s="11"/>
    </row>
    <row r="1087" spans="13:14">
      <c r="M1087" s="9"/>
      <c r="N1087" s="11"/>
    </row>
    <row r="1088" spans="13:14">
      <c r="M1088" s="9"/>
      <c r="N1088" s="11"/>
    </row>
    <row r="1089" spans="13:14">
      <c r="M1089" s="9"/>
      <c r="N1089" s="11"/>
    </row>
    <row r="1090" spans="13:14">
      <c r="M1090" s="9"/>
      <c r="N1090" s="11"/>
    </row>
    <row r="1091" spans="13:14">
      <c r="M1091" s="9"/>
      <c r="N1091" s="11"/>
    </row>
    <row r="1092" spans="13:14">
      <c r="M1092" s="9"/>
      <c r="N1092" s="11"/>
    </row>
    <row r="1093" spans="13:14">
      <c r="M1093" s="9"/>
      <c r="N1093" s="11"/>
    </row>
    <row r="1094" spans="13:14">
      <c r="M1094" s="9"/>
      <c r="N1094" s="11"/>
    </row>
    <row r="1095" spans="13:14">
      <c r="M1095" s="9"/>
      <c r="N1095" s="11"/>
    </row>
    <row r="1096" spans="13:14">
      <c r="M1096" s="9"/>
      <c r="N1096" s="11"/>
    </row>
    <row r="1097" spans="13:14">
      <c r="M1097" s="9"/>
      <c r="N1097" s="11"/>
    </row>
    <row r="1098" spans="13:14">
      <c r="M1098" s="9"/>
      <c r="N1098" s="11"/>
    </row>
    <row r="1099" spans="13:14">
      <c r="M1099" s="9"/>
      <c r="N1099" s="11"/>
    </row>
    <row r="1100" spans="13:14">
      <c r="M1100" s="9"/>
      <c r="N1100" s="11"/>
    </row>
    <row r="1101" spans="13:14">
      <c r="M1101" s="9"/>
      <c r="N1101" s="11"/>
    </row>
    <row r="1102" spans="13:14">
      <c r="M1102" s="9"/>
      <c r="N1102" s="11"/>
    </row>
    <row r="1103" spans="13:14">
      <c r="M1103" s="9"/>
      <c r="N1103" s="11"/>
    </row>
    <row r="1104" spans="13:14">
      <c r="M1104" s="9"/>
      <c r="N1104" s="11"/>
    </row>
    <row r="1105" spans="13:14">
      <c r="M1105" s="9"/>
      <c r="N1105" s="11"/>
    </row>
    <row r="1106" spans="13:14">
      <c r="M1106" s="9"/>
      <c r="N1106" s="11"/>
    </row>
    <row r="1107" spans="13:14">
      <c r="M1107" s="9"/>
      <c r="N1107" s="11"/>
    </row>
    <row r="1108" spans="13:14">
      <c r="M1108" s="9"/>
      <c r="N1108" s="11"/>
    </row>
    <row r="1109" spans="13:14">
      <c r="M1109" s="9"/>
      <c r="N1109" s="11"/>
    </row>
    <row r="1110" spans="13:14">
      <c r="M1110" s="9"/>
      <c r="N1110" s="11"/>
    </row>
    <row r="1111" spans="13:14">
      <c r="M1111" s="9"/>
      <c r="N1111" s="11"/>
    </row>
    <row r="1112" spans="13:14">
      <c r="M1112" s="9"/>
      <c r="N1112" s="11"/>
    </row>
    <row r="1113" spans="13:14">
      <c r="M1113" s="9"/>
      <c r="N1113" s="11"/>
    </row>
    <row r="1114" spans="13:14">
      <c r="M1114" s="9"/>
      <c r="N1114" s="11"/>
    </row>
    <row r="1115" spans="13:14">
      <c r="M1115" s="9"/>
      <c r="N1115" s="11"/>
    </row>
    <row r="1116" spans="13:14">
      <c r="M1116" s="9"/>
      <c r="N1116" s="11"/>
    </row>
    <row r="1117" spans="13:14">
      <c r="M1117" s="9"/>
      <c r="N1117" s="11"/>
    </row>
    <row r="1118" spans="13:14">
      <c r="M1118" s="9"/>
      <c r="N1118" s="11"/>
    </row>
    <row r="1119" spans="13:14">
      <c r="M1119" s="9"/>
      <c r="N1119" s="11"/>
    </row>
    <row r="1120" spans="13:14">
      <c r="M1120" s="9"/>
      <c r="N1120" s="11"/>
    </row>
    <row r="1121" spans="13:14">
      <c r="M1121" s="9"/>
      <c r="N1121" s="11"/>
    </row>
    <row r="1122" spans="13:14">
      <c r="M1122" s="9"/>
      <c r="N1122" s="11"/>
    </row>
    <row r="1123" spans="13:14">
      <c r="M1123" s="9"/>
      <c r="N1123" s="11"/>
    </row>
    <row r="1124" spans="13:14">
      <c r="M1124" s="9"/>
      <c r="N1124" s="11"/>
    </row>
    <row r="1125" spans="13:14">
      <c r="M1125" s="9"/>
      <c r="N1125" s="11"/>
    </row>
    <row r="1126" spans="13:14">
      <c r="M1126" s="9"/>
      <c r="N1126" s="11"/>
    </row>
    <row r="1127" spans="13:14">
      <c r="M1127" s="9"/>
      <c r="N1127" s="11"/>
    </row>
    <row r="1128" spans="13:14">
      <c r="M1128" s="9"/>
      <c r="N1128" s="11"/>
    </row>
    <row r="1129" spans="13:14">
      <c r="M1129" s="9"/>
      <c r="N1129" s="11"/>
    </row>
    <row r="1130" spans="13:14">
      <c r="M1130" s="9"/>
      <c r="N1130" s="11"/>
    </row>
    <row r="1131" spans="13:14">
      <c r="M1131" s="9"/>
      <c r="N1131" s="11"/>
    </row>
    <row r="1132" spans="13:14">
      <c r="M1132" s="9"/>
      <c r="N1132" s="11"/>
    </row>
    <row r="1133" spans="13:14">
      <c r="M1133" s="9"/>
      <c r="N1133" s="11"/>
    </row>
    <row r="1134" spans="13:14">
      <c r="M1134" s="9"/>
      <c r="N1134" s="11"/>
    </row>
    <row r="1135" spans="13:14">
      <c r="M1135" s="9"/>
      <c r="N1135" s="11"/>
    </row>
    <row r="1136" spans="13:14">
      <c r="M1136" s="9"/>
      <c r="N1136" s="11"/>
    </row>
    <row r="1137" spans="13:14">
      <c r="M1137" s="9"/>
      <c r="N1137" s="11"/>
    </row>
    <row r="1138" spans="13:14">
      <c r="M1138" s="9"/>
      <c r="N1138" s="11"/>
    </row>
    <row r="1139" spans="13:14">
      <c r="M1139" s="9"/>
      <c r="N1139" s="11"/>
    </row>
    <row r="1140" spans="13:14">
      <c r="M1140" s="9"/>
      <c r="N1140" s="11"/>
    </row>
    <row r="1141" spans="13:14">
      <c r="M1141" s="9"/>
      <c r="N1141" s="11"/>
    </row>
    <row r="1142" spans="13:14">
      <c r="M1142" s="9"/>
      <c r="N1142" s="11"/>
    </row>
    <row r="1143" spans="13:14">
      <c r="M1143" s="9"/>
      <c r="N1143" s="11"/>
    </row>
    <row r="1144" spans="13:14">
      <c r="M1144" s="9"/>
      <c r="N1144" s="11"/>
    </row>
    <row r="1145" spans="13:14">
      <c r="M1145" s="9"/>
      <c r="N1145" s="11"/>
    </row>
    <row r="1146" spans="13:14">
      <c r="M1146" s="9"/>
      <c r="N1146" s="11"/>
    </row>
    <row r="1147" spans="13:14">
      <c r="M1147" s="9"/>
      <c r="N1147" s="11"/>
    </row>
    <row r="1148" spans="13:14">
      <c r="M1148" s="9"/>
      <c r="N1148" s="11"/>
    </row>
    <row r="1149" spans="13:14">
      <c r="M1149" s="9"/>
      <c r="N1149" s="11"/>
    </row>
    <row r="1150" spans="13:14">
      <c r="M1150" s="9"/>
      <c r="N1150" s="11"/>
    </row>
    <row r="1151" spans="13:14">
      <c r="M1151" s="9"/>
      <c r="N1151" s="11"/>
    </row>
    <row r="1152" spans="13:14">
      <c r="M1152" s="9"/>
      <c r="N1152" s="11"/>
    </row>
    <row r="1153" spans="13:14">
      <c r="M1153" s="9"/>
      <c r="N1153" s="11"/>
    </row>
    <row r="1154" spans="13:14">
      <c r="M1154" s="9"/>
      <c r="N1154" s="11"/>
    </row>
    <row r="1155" spans="13:14">
      <c r="M1155" s="9"/>
      <c r="N1155" s="11"/>
    </row>
    <row r="1156" spans="13:14">
      <c r="M1156" s="9"/>
      <c r="N1156" s="11"/>
    </row>
    <row r="1157" spans="13:14">
      <c r="M1157" s="9"/>
      <c r="N1157" s="11"/>
    </row>
    <row r="1158" spans="13:14">
      <c r="M1158" s="9"/>
      <c r="N1158" s="11"/>
    </row>
    <row r="1159" spans="13:14">
      <c r="M1159" s="9"/>
      <c r="N1159" s="11"/>
    </row>
    <row r="1160" spans="13:14">
      <c r="M1160" s="9"/>
      <c r="N1160" s="11"/>
    </row>
    <row r="1161" spans="13:14">
      <c r="M1161" s="9"/>
      <c r="N1161" s="11"/>
    </row>
    <row r="1162" spans="13:14">
      <c r="M1162" s="9"/>
      <c r="N1162" s="11"/>
    </row>
    <row r="1163" spans="13:14">
      <c r="M1163" s="9"/>
      <c r="N1163" s="11"/>
    </row>
    <row r="1164" spans="13:14">
      <c r="M1164" s="9"/>
      <c r="N1164" s="11"/>
    </row>
    <row r="1165" spans="13:14">
      <c r="M1165" s="9"/>
      <c r="N1165" s="11"/>
    </row>
    <row r="1166" spans="13:14">
      <c r="M1166" s="9"/>
      <c r="N1166" s="11"/>
    </row>
    <row r="1167" spans="13:14">
      <c r="M1167" s="9"/>
      <c r="N1167" s="11"/>
    </row>
    <row r="1168" spans="13:14">
      <c r="M1168" s="9"/>
      <c r="N1168" s="11"/>
    </row>
    <row r="1169" spans="13:14">
      <c r="M1169" s="9"/>
      <c r="N1169" s="11"/>
    </row>
    <row r="1170" spans="13:14">
      <c r="M1170" s="9"/>
      <c r="N1170" s="11"/>
    </row>
    <row r="1171" spans="13:14">
      <c r="M1171" s="9"/>
      <c r="N1171" s="11"/>
    </row>
    <row r="1172" spans="13:14">
      <c r="M1172" s="9"/>
      <c r="N1172" s="11"/>
    </row>
    <row r="1173" spans="13:14">
      <c r="M1173" s="9"/>
      <c r="N1173" s="11"/>
    </row>
    <row r="1174" spans="13:14">
      <c r="M1174" s="9"/>
      <c r="N1174" s="11"/>
    </row>
    <row r="1175" spans="13:14">
      <c r="M1175" s="9"/>
      <c r="N1175" s="11"/>
    </row>
    <row r="1176" spans="13:14">
      <c r="M1176" s="9"/>
      <c r="N1176" s="11"/>
    </row>
    <row r="1177" spans="13:14">
      <c r="M1177" s="9"/>
      <c r="N1177" s="11"/>
    </row>
    <row r="1178" spans="13:14">
      <c r="M1178" s="9"/>
      <c r="N1178" s="11"/>
    </row>
    <row r="1179" spans="13:14">
      <c r="M1179" s="9"/>
      <c r="N1179" s="11"/>
    </row>
    <row r="1180" spans="13:14">
      <c r="M1180" s="9"/>
      <c r="N1180" s="11"/>
    </row>
    <row r="1181" spans="13:14">
      <c r="M1181" s="9"/>
      <c r="N1181" s="11"/>
    </row>
    <row r="1182" spans="13:14">
      <c r="M1182" s="9"/>
      <c r="N1182" s="11"/>
    </row>
    <row r="1183" spans="13:14">
      <c r="M1183" s="9"/>
      <c r="N1183" s="11"/>
    </row>
    <row r="1184" spans="13:14">
      <c r="M1184" s="9"/>
      <c r="N1184" s="11"/>
    </row>
    <row r="1185" spans="13:14">
      <c r="M1185" s="9"/>
      <c r="N1185" s="11"/>
    </row>
    <row r="1186" spans="13:14">
      <c r="M1186" s="9"/>
      <c r="N1186" s="11"/>
    </row>
    <row r="1187" spans="13:14">
      <c r="M1187" s="9"/>
      <c r="N1187" s="11"/>
    </row>
    <row r="1188" spans="13:14">
      <c r="M1188" s="9"/>
      <c r="N1188" s="11"/>
    </row>
    <row r="1189" spans="13:14">
      <c r="M1189" s="9"/>
      <c r="N1189" s="11"/>
    </row>
    <row r="1190" spans="13:14">
      <c r="M1190" s="9"/>
      <c r="N1190" s="11"/>
    </row>
    <row r="1191" spans="13:14">
      <c r="M1191" s="9"/>
      <c r="N1191" s="11"/>
    </row>
    <row r="1192" spans="13:14">
      <c r="M1192" s="9"/>
      <c r="N1192" s="11"/>
    </row>
    <row r="1193" spans="13:14">
      <c r="M1193" s="9"/>
      <c r="N1193" s="11"/>
    </row>
    <row r="1194" spans="13:14">
      <c r="M1194" s="9"/>
      <c r="N1194" s="11"/>
    </row>
    <row r="1195" spans="13:14">
      <c r="M1195" s="9"/>
      <c r="N1195" s="11"/>
    </row>
    <row r="1196" spans="13:14">
      <c r="M1196" s="9"/>
      <c r="N1196" s="11"/>
    </row>
    <row r="1197" spans="13:14">
      <c r="M1197" s="9"/>
      <c r="N1197" s="11"/>
    </row>
    <row r="1198" spans="13:14">
      <c r="M1198" s="9"/>
      <c r="N1198" s="11"/>
    </row>
    <row r="1199" spans="13:14">
      <c r="M1199" s="9"/>
      <c r="N1199" s="11"/>
    </row>
    <row r="1200" spans="13:14">
      <c r="M1200" s="9"/>
      <c r="N1200" s="11"/>
    </row>
    <row r="1201" spans="13:14">
      <c r="M1201" s="9"/>
      <c r="N1201" s="11"/>
    </row>
    <row r="1202" spans="13:14">
      <c r="M1202" s="9"/>
      <c r="N1202" s="11"/>
    </row>
    <row r="1203" spans="13:14">
      <c r="M1203" s="9"/>
      <c r="N1203" s="11"/>
    </row>
    <row r="1204" spans="13:14">
      <c r="M1204" s="9"/>
      <c r="N1204" s="11"/>
    </row>
    <row r="1205" spans="13:14">
      <c r="M1205" s="9"/>
      <c r="N1205" s="11"/>
    </row>
    <row r="1206" spans="13:14">
      <c r="M1206" s="9"/>
      <c r="N1206" s="11"/>
    </row>
    <row r="1207" spans="13:14">
      <c r="M1207" s="9"/>
      <c r="N1207" s="11"/>
    </row>
    <row r="1208" spans="13:14">
      <c r="M1208" s="9"/>
      <c r="N1208" s="11"/>
    </row>
    <row r="1209" spans="13:14">
      <c r="M1209" s="9"/>
      <c r="N1209" s="11"/>
    </row>
    <row r="1210" spans="13:14">
      <c r="M1210" s="9"/>
      <c r="N1210" s="11"/>
    </row>
    <row r="1211" spans="13:14">
      <c r="M1211" s="9"/>
      <c r="N1211" s="11"/>
    </row>
    <row r="1212" spans="13:14">
      <c r="M1212" s="9"/>
      <c r="N1212" s="11"/>
    </row>
    <row r="1213" spans="13:14">
      <c r="M1213" s="9"/>
      <c r="N1213" s="11"/>
    </row>
    <row r="1214" spans="13:14">
      <c r="M1214" s="9"/>
      <c r="N1214" s="11"/>
    </row>
    <row r="1215" spans="13:14">
      <c r="M1215" s="9"/>
      <c r="N1215" s="11"/>
    </row>
    <row r="1216" spans="13:14">
      <c r="M1216" s="9"/>
      <c r="N1216" s="11"/>
    </row>
    <row r="1217" spans="13:14">
      <c r="M1217" s="9"/>
      <c r="N1217" s="11"/>
    </row>
    <row r="1218" spans="13:14">
      <c r="M1218" s="9"/>
      <c r="N1218" s="11"/>
    </row>
    <row r="1219" spans="13:14">
      <c r="M1219" s="9"/>
      <c r="N1219" s="11"/>
    </row>
    <row r="1220" spans="13:14">
      <c r="M1220" s="9"/>
      <c r="N1220" s="11"/>
    </row>
    <row r="1221" spans="13:14">
      <c r="M1221" s="9"/>
      <c r="N1221" s="11"/>
    </row>
    <row r="1222" spans="13:14">
      <c r="M1222" s="9"/>
      <c r="N1222" s="11"/>
    </row>
    <row r="1223" spans="13:14">
      <c r="M1223" s="9"/>
      <c r="N1223" s="11"/>
    </row>
    <row r="1224" spans="13:14">
      <c r="M1224" s="9"/>
      <c r="N1224" s="11"/>
    </row>
    <row r="1225" spans="13:14">
      <c r="M1225" s="9"/>
      <c r="N1225" s="11"/>
    </row>
    <row r="1226" spans="13:14">
      <c r="M1226" s="9"/>
      <c r="N1226" s="11"/>
    </row>
    <row r="1227" spans="13:14">
      <c r="M1227" s="9"/>
      <c r="N1227" s="11"/>
    </row>
    <row r="1228" spans="13:14">
      <c r="M1228" s="9"/>
      <c r="N1228" s="11"/>
    </row>
    <row r="1229" spans="13:14">
      <c r="M1229" s="9"/>
      <c r="N1229" s="11"/>
    </row>
    <row r="1230" spans="13:14">
      <c r="M1230" s="9"/>
      <c r="N1230" s="11"/>
    </row>
    <row r="1231" spans="13:14">
      <c r="M1231" s="9"/>
      <c r="N1231" s="11"/>
    </row>
    <row r="1232" spans="13:14">
      <c r="M1232" s="9"/>
      <c r="N1232" s="11"/>
    </row>
    <row r="1233" spans="13:14">
      <c r="M1233" s="9"/>
      <c r="N1233" s="11"/>
    </row>
    <row r="1234" spans="13:14">
      <c r="M1234" s="9"/>
      <c r="N1234" s="11"/>
    </row>
    <row r="1235" spans="13:14">
      <c r="M1235" s="9"/>
      <c r="N1235" s="11"/>
    </row>
    <row r="1236" spans="13:14">
      <c r="M1236" s="9"/>
      <c r="N1236" s="11"/>
    </row>
    <row r="1237" spans="13:14">
      <c r="M1237" s="9"/>
      <c r="N1237" s="11"/>
    </row>
    <row r="1238" spans="13:14">
      <c r="M1238" s="9"/>
      <c r="N1238" s="11"/>
    </row>
    <row r="1239" spans="13:14">
      <c r="M1239" s="9"/>
      <c r="N1239" s="11"/>
    </row>
    <row r="1240" spans="13:14">
      <c r="M1240" s="9"/>
      <c r="N1240" s="11"/>
    </row>
    <row r="1241" spans="13:14">
      <c r="M1241" s="9"/>
      <c r="N1241" s="11"/>
    </row>
    <row r="1242" spans="13:14">
      <c r="M1242" s="9"/>
      <c r="N1242" s="11"/>
    </row>
    <row r="1243" spans="13:14">
      <c r="M1243" s="9"/>
      <c r="N1243" s="11"/>
    </row>
    <row r="1244" spans="13:14">
      <c r="M1244" s="9"/>
      <c r="N1244" s="11"/>
    </row>
    <row r="1245" spans="13:14">
      <c r="M1245" s="9"/>
      <c r="N1245" s="11"/>
    </row>
    <row r="1246" spans="13:14">
      <c r="M1246" s="9"/>
      <c r="N1246" s="11"/>
    </row>
    <row r="1247" spans="13:14">
      <c r="M1247" s="9"/>
      <c r="N1247" s="11"/>
    </row>
    <row r="1248" spans="13:14">
      <c r="M1248" s="9"/>
      <c r="N1248" s="11"/>
    </row>
    <row r="1249" spans="13:14">
      <c r="M1249" s="9"/>
      <c r="N1249" s="11"/>
    </row>
    <row r="1250" spans="13:14">
      <c r="M1250" s="9"/>
      <c r="N1250" s="11"/>
    </row>
    <row r="1251" spans="13:14">
      <c r="M1251" s="9"/>
      <c r="N1251" s="11"/>
    </row>
    <row r="1252" spans="13:14">
      <c r="M1252" s="9"/>
      <c r="N1252" s="11"/>
    </row>
    <row r="1253" spans="13:14">
      <c r="M1253" s="9"/>
      <c r="N1253" s="11"/>
    </row>
    <row r="1254" spans="13:14">
      <c r="M1254" s="9"/>
      <c r="N1254" s="11"/>
    </row>
    <row r="1255" spans="13:14">
      <c r="M1255" s="9"/>
      <c r="N1255" s="11"/>
    </row>
    <row r="1256" spans="13:14">
      <c r="M1256" s="9"/>
      <c r="N1256" s="11"/>
    </row>
    <row r="1257" spans="13:14">
      <c r="M1257" s="9"/>
      <c r="N1257" s="11"/>
    </row>
    <row r="1258" spans="13:14">
      <c r="M1258" s="9"/>
      <c r="N1258" s="11"/>
    </row>
    <row r="1259" spans="13:14">
      <c r="M1259" s="9"/>
      <c r="N1259" s="11"/>
    </row>
    <row r="1260" spans="13:14">
      <c r="M1260" s="9"/>
      <c r="N1260" s="11"/>
    </row>
    <row r="1261" spans="13:14">
      <c r="M1261" s="9"/>
      <c r="N1261" s="11"/>
    </row>
    <row r="1262" spans="13:14">
      <c r="M1262" s="9"/>
      <c r="N1262" s="11"/>
    </row>
    <row r="1263" spans="13:14">
      <c r="M1263" s="9"/>
      <c r="N1263" s="11"/>
    </row>
    <row r="1264" spans="13:14">
      <c r="M1264" s="9"/>
      <c r="N1264" s="11"/>
    </row>
    <row r="1265" spans="13:14">
      <c r="M1265" s="9"/>
      <c r="N1265" s="11"/>
    </row>
    <row r="1266" spans="13:14">
      <c r="M1266" s="9"/>
      <c r="N1266" s="11"/>
    </row>
    <row r="1267" spans="13:14">
      <c r="M1267" s="9"/>
      <c r="N1267" s="11"/>
    </row>
    <row r="1268" spans="13:14">
      <c r="M1268" s="9"/>
      <c r="N1268" s="11"/>
    </row>
    <row r="1269" spans="13:14">
      <c r="M1269" s="9"/>
      <c r="N1269" s="11"/>
    </row>
    <row r="1270" spans="13:14">
      <c r="M1270" s="9"/>
      <c r="N1270" s="11"/>
    </row>
    <row r="1271" spans="13:14">
      <c r="M1271" s="9"/>
      <c r="N1271" s="11"/>
    </row>
    <row r="1272" spans="13:14">
      <c r="M1272" s="9"/>
      <c r="N1272" s="11"/>
    </row>
    <row r="1273" spans="13:14">
      <c r="M1273" s="9"/>
      <c r="N1273" s="11"/>
    </row>
    <row r="1274" spans="13:14">
      <c r="M1274" s="9"/>
      <c r="N1274" s="11"/>
    </row>
    <row r="1275" spans="13:14">
      <c r="M1275" s="9"/>
      <c r="N1275" s="11"/>
    </row>
    <row r="1276" spans="13:14">
      <c r="M1276" s="9"/>
      <c r="N1276" s="11"/>
    </row>
    <row r="1277" spans="13:14">
      <c r="M1277" s="9"/>
      <c r="N1277" s="11"/>
    </row>
    <row r="1278" spans="13:14">
      <c r="M1278" s="9"/>
      <c r="N1278" s="11"/>
    </row>
    <row r="1279" spans="13:14">
      <c r="M1279" s="9"/>
      <c r="N1279" s="11"/>
    </row>
    <row r="1280" spans="13:14">
      <c r="M1280" s="9"/>
      <c r="N1280" s="11"/>
    </row>
    <row r="1281" spans="13:14">
      <c r="M1281" s="9"/>
      <c r="N1281" s="11"/>
    </row>
    <row r="1282" spans="13:14">
      <c r="M1282" s="9"/>
      <c r="N1282" s="11"/>
    </row>
    <row r="1283" spans="13:14">
      <c r="M1283" s="9"/>
      <c r="N1283" s="11"/>
    </row>
    <row r="1284" spans="13:14">
      <c r="M1284" s="9"/>
      <c r="N1284" s="11"/>
    </row>
    <row r="1285" spans="13:14">
      <c r="M1285" s="9"/>
      <c r="N1285" s="11"/>
    </row>
    <row r="1286" spans="13:14">
      <c r="M1286" s="9"/>
      <c r="N1286" s="11"/>
    </row>
    <row r="1287" spans="13:14">
      <c r="M1287" s="9"/>
      <c r="N1287" s="11"/>
    </row>
    <row r="1288" spans="13:14">
      <c r="M1288" s="9"/>
      <c r="N1288" s="11"/>
    </row>
    <row r="1289" spans="13:14">
      <c r="M1289" s="9"/>
      <c r="N1289" s="11"/>
    </row>
    <row r="1290" spans="13:14">
      <c r="M1290" s="9"/>
      <c r="N1290" s="11"/>
    </row>
    <row r="1291" spans="13:14">
      <c r="M1291" s="9"/>
      <c r="N1291" s="11"/>
    </row>
    <row r="1292" spans="13:14">
      <c r="M1292" s="9"/>
      <c r="N1292" s="11"/>
    </row>
    <row r="1293" spans="13:14">
      <c r="M1293" s="9"/>
      <c r="N1293" s="11"/>
    </row>
    <row r="1294" spans="13:14">
      <c r="M1294" s="9"/>
      <c r="N1294" s="11"/>
    </row>
    <row r="1295" spans="13:14">
      <c r="M1295" s="9"/>
      <c r="N1295" s="11"/>
    </row>
    <row r="1296" spans="13:14">
      <c r="M1296" s="9"/>
      <c r="N1296" s="11"/>
    </row>
    <row r="1297" spans="13:14">
      <c r="M1297" s="9"/>
      <c r="N1297" s="11"/>
    </row>
    <row r="1298" spans="13:14">
      <c r="M1298" s="9"/>
      <c r="N1298" s="11"/>
    </row>
    <row r="1299" spans="13:14">
      <c r="M1299" s="9"/>
      <c r="N1299" s="11"/>
    </row>
    <row r="1300" spans="13:14">
      <c r="M1300" s="9"/>
      <c r="N1300" s="11"/>
    </row>
    <row r="1301" spans="13:14">
      <c r="M1301" s="9"/>
      <c r="N1301" s="11"/>
    </row>
    <row r="1302" spans="13:14">
      <c r="M1302" s="9"/>
      <c r="N1302" s="11"/>
    </row>
    <row r="1303" spans="13:14">
      <c r="M1303" s="9"/>
      <c r="N1303" s="11"/>
    </row>
    <row r="1304" spans="13:14">
      <c r="M1304" s="9"/>
      <c r="N1304" s="11"/>
    </row>
    <row r="1305" spans="13:14">
      <c r="M1305" s="9"/>
      <c r="N1305" s="11"/>
    </row>
    <row r="1306" spans="13:14">
      <c r="M1306" s="9"/>
      <c r="N1306" s="11"/>
    </row>
    <row r="1307" spans="13:14">
      <c r="M1307" s="9"/>
      <c r="N1307" s="11"/>
    </row>
    <row r="1308" spans="13:14">
      <c r="M1308" s="9"/>
      <c r="N1308" s="11"/>
    </row>
    <row r="1309" spans="13:14">
      <c r="M1309" s="9"/>
      <c r="N1309" s="11"/>
    </row>
    <row r="1310" spans="13:14">
      <c r="M1310" s="9"/>
      <c r="N1310" s="11"/>
    </row>
    <row r="1311" spans="13:14">
      <c r="M1311" s="9"/>
      <c r="N1311" s="11"/>
    </row>
    <row r="1312" spans="13:14">
      <c r="M1312" s="9"/>
      <c r="N1312" s="11"/>
    </row>
    <row r="1313" spans="13:14">
      <c r="M1313" s="9"/>
      <c r="N1313" s="11"/>
    </row>
    <row r="1314" spans="13:14">
      <c r="M1314" s="9"/>
      <c r="N1314" s="11"/>
    </row>
    <row r="1315" spans="13:14">
      <c r="M1315" s="9"/>
      <c r="N1315" s="11"/>
    </row>
    <row r="1316" spans="13:14">
      <c r="M1316" s="9"/>
      <c r="N1316" s="11"/>
    </row>
    <row r="1317" spans="13:14">
      <c r="M1317" s="9"/>
      <c r="N1317" s="11"/>
    </row>
    <row r="1318" spans="13:14">
      <c r="M1318" s="9"/>
      <c r="N1318" s="11"/>
    </row>
    <row r="1319" spans="13:14">
      <c r="M1319" s="9"/>
      <c r="N1319" s="11"/>
    </row>
    <row r="1320" spans="13:14">
      <c r="M1320" s="9"/>
      <c r="N1320" s="11"/>
    </row>
    <row r="1321" spans="13:14">
      <c r="M1321" s="9"/>
      <c r="N1321" s="11"/>
    </row>
    <row r="1322" spans="13:14">
      <c r="M1322" s="9"/>
      <c r="N1322" s="11"/>
    </row>
    <row r="1323" spans="13:14">
      <c r="M1323" s="9"/>
      <c r="N1323" s="11"/>
    </row>
    <row r="1324" spans="13:14">
      <c r="M1324" s="9"/>
      <c r="N1324" s="11"/>
    </row>
    <row r="1325" spans="13:14">
      <c r="M1325" s="9"/>
      <c r="N1325" s="11"/>
    </row>
    <row r="1326" spans="13:14">
      <c r="M1326" s="9"/>
      <c r="N1326" s="11"/>
    </row>
    <row r="1327" spans="13:14">
      <c r="M1327" s="9"/>
      <c r="N1327" s="11"/>
    </row>
    <row r="1328" spans="13:14">
      <c r="M1328" s="9"/>
      <c r="N1328" s="11"/>
    </row>
    <row r="1329" spans="13:14">
      <c r="M1329" s="9"/>
      <c r="N1329" s="11"/>
    </row>
    <row r="1330" spans="13:14">
      <c r="M1330" s="9"/>
      <c r="N1330" s="11"/>
    </row>
    <row r="1331" spans="13:14">
      <c r="M1331" s="9"/>
      <c r="N1331" s="11"/>
    </row>
    <row r="1332" spans="13:14">
      <c r="M1332" s="9"/>
      <c r="N1332" s="11"/>
    </row>
    <row r="1333" spans="13:14">
      <c r="M1333" s="9"/>
      <c r="N1333" s="11"/>
    </row>
    <row r="1334" spans="13:14">
      <c r="M1334" s="9"/>
      <c r="N1334" s="11"/>
    </row>
    <row r="1335" spans="13:14">
      <c r="M1335" s="9"/>
      <c r="N1335" s="11"/>
    </row>
    <row r="1336" spans="13:14">
      <c r="M1336" s="9"/>
      <c r="N1336" s="11"/>
    </row>
    <row r="1337" spans="13:14">
      <c r="M1337" s="9"/>
      <c r="N1337" s="11"/>
    </row>
    <row r="1338" spans="13:14">
      <c r="M1338" s="9"/>
      <c r="N1338" s="11"/>
    </row>
    <row r="1339" spans="13:14">
      <c r="M1339" s="9"/>
      <c r="N1339" s="11"/>
    </row>
    <row r="1340" spans="13:14">
      <c r="M1340" s="9"/>
      <c r="N1340" s="11"/>
    </row>
    <row r="1341" spans="13:14">
      <c r="M1341" s="9"/>
      <c r="N1341" s="11"/>
    </row>
    <row r="1342" spans="13:14">
      <c r="M1342" s="9"/>
      <c r="N1342" s="11"/>
    </row>
    <row r="1343" spans="13:14">
      <c r="M1343" s="9"/>
      <c r="N1343" s="11"/>
    </row>
    <row r="1344" spans="13:14">
      <c r="M1344" s="9"/>
      <c r="N1344" s="11"/>
    </row>
    <row r="1345" spans="13:14">
      <c r="M1345" s="9"/>
      <c r="N1345" s="11"/>
    </row>
    <row r="1346" spans="13:14">
      <c r="M1346" s="9"/>
      <c r="N1346" s="11"/>
    </row>
    <row r="1347" spans="13:14">
      <c r="M1347" s="9"/>
      <c r="N1347" s="11"/>
    </row>
    <row r="1348" spans="13:14">
      <c r="M1348" s="9"/>
      <c r="N1348" s="11"/>
    </row>
    <row r="1349" spans="13:14">
      <c r="M1349" s="9"/>
      <c r="N1349" s="11"/>
    </row>
    <row r="1350" spans="13:14">
      <c r="M1350" s="9"/>
      <c r="N1350" s="11"/>
    </row>
    <row r="1351" spans="13:14">
      <c r="M1351" s="9"/>
      <c r="N1351" s="11"/>
    </row>
    <row r="1352" spans="13:14">
      <c r="M1352" s="9"/>
      <c r="N1352" s="11"/>
    </row>
    <row r="1353" spans="13:14">
      <c r="M1353" s="9"/>
      <c r="N1353" s="11"/>
    </row>
    <row r="1354" spans="13:14">
      <c r="M1354" s="9"/>
      <c r="N1354" s="11"/>
    </row>
    <row r="1355" spans="13:14">
      <c r="M1355" s="9"/>
      <c r="N1355" s="11"/>
    </row>
    <row r="1356" spans="13:14">
      <c r="M1356" s="9"/>
      <c r="N1356" s="11"/>
    </row>
    <row r="1357" spans="13:14">
      <c r="M1357" s="9"/>
      <c r="N1357" s="11"/>
    </row>
    <row r="1358" spans="13:14">
      <c r="M1358" s="9"/>
      <c r="N1358" s="11"/>
    </row>
    <row r="1359" spans="13:14">
      <c r="M1359" s="9"/>
      <c r="N1359" s="11"/>
    </row>
    <row r="1360" spans="13:14">
      <c r="M1360" s="9"/>
      <c r="N1360" s="11"/>
    </row>
    <row r="1361" spans="13:14">
      <c r="M1361" s="9"/>
      <c r="N1361" s="11"/>
    </row>
    <row r="1362" spans="13:14">
      <c r="M1362" s="9"/>
      <c r="N1362" s="11"/>
    </row>
    <row r="1363" spans="13:14">
      <c r="M1363" s="9"/>
      <c r="N1363" s="11"/>
    </row>
    <row r="1364" spans="13:14">
      <c r="M1364" s="9"/>
      <c r="N1364" s="11"/>
    </row>
    <row r="1365" spans="13:14">
      <c r="M1365" s="9"/>
      <c r="N1365" s="11"/>
    </row>
    <row r="1366" spans="13:14">
      <c r="M1366" s="9"/>
      <c r="N1366" s="11"/>
    </row>
    <row r="1367" spans="13:14">
      <c r="M1367" s="9"/>
      <c r="N1367" s="11"/>
    </row>
    <row r="1368" spans="13:14">
      <c r="M1368" s="9"/>
      <c r="N1368" s="11"/>
    </row>
    <row r="1369" spans="13:14">
      <c r="M1369" s="9"/>
      <c r="N1369" s="11"/>
    </row>
    <row r="1370" spans="13:14">
      <c r="M1370" s="9"/>
      <c r="N1370" s="11"/>
    </row>
    <row r="1371" spans="13:14">
      <c r="M1371" s="9"/>
      <c r="N1371" s="11"/>
    </row>
    <row r="1372" spans="13:14">
      <c r="M1372" s="9"/>
      <c r="N1372" s="11"/>
    </row>
    <row r="1373" spans="13:14">
      <c r="M1373" s="9"/>
      <c r="N1373" s="11"/>
    </row>
    <row r="1374" spans="13:14">
      <c r="M1374" s="9"/>
      <c r="N1374" s="11"/>
    </row>
    <row r="1375" spans="13:14">
      <c r="M1375" s="9"/>
      <c r="N1375" s="11"/>
    </row>
    <row r="1376" spans="13:14">
      <c r="M1376" s="9"/>
      <c r="N1376" s="11"/>
    </row>
    <row r="1377" spans="13:14">
      <c r="M1377" s="9"/>
      <c r="N1377" s="11"/>
    </row>
    <row r="1378" spans="13:14">
      <c r="M1378" s="9"/>
      <c r="N1378" s="11"/>
    </row>
    <row r="1379" spans="13:14">
      <c r="M1379" s="9"/>
      <c r="N1379" s="11"/>
    </row>
    <row r="1380" spans="13:14">
      <c r="M1380" s="9"/>
      <c r="N1380" s="11"/>
    </row>
    <row r="1381" spans="13:14">
      <c r="M1381" s="9"/>
      <c r="N1381" s="11"/>
    </row>
    <row r="1382" spans="13:14">
      <c r="M1382" s="9"/>
      <c r="N1382" s="11"/>
    </row>
    <row r="1383" spans="13:14">
      <c r="M1383" s="9"/>
      <c r="N1383" s="11"/>
    </row>
    <row r="1384" spans="13:14">
      <c r="M1384" s="9"/>
      <c r="N1384" s="11"/>
    </row>
    <row r="1385" spans="13:14">
      <c r="M1385" s="9"/>
      <c r="N1385" s="11"/>
    </row>
    <row r="1386" spans="13:14">
      <c r="M1386" s="9"/>
      <c r="N1386" s="11"/>
    </row>
    <row r="1387" spans="13:14">
      <c r="M1387" s="9"/>
      <c r="N1387" s="11"/>
    </row>
    <row r="1388" spans="13:14">
      <c r="M1388" s="9"/>
      <c r="N1388" s="11"/>
    </row>
    <row r="1389" spans="13:14">
      <c r="M1389" s="9"/>
      <c r="N1389" s="11"/>
    </row>
    <row r="1390" spans="13:14">
      <c r="M1390" s="9"/>
      <c r="N1390" s="11"/>
    </row>
    <row r="1391" spans="13:14">
      <c r="M1391" s="9"/>
      <c r="N1391" s="11"/>
    </row>
    <row r="1392" spans="13:14">
      <c r="M1392" s="9"/>
      <c r="N1392" s="11"/>
    </row>
    <row r="1393" spans="13:14">
      <c r="M1393" s="9"/>
      <c r="N1393" s="11"/>
    </row>
    <row r="1394" spans="13:14">
      <c r="M1394" s="9"/>
      <c r="N1394" s="11"/>
    </row>
    <row r="1395" spans="13:14">
      <c r="M1395" s="9"/>
      <c r="N1395" s="11"/>
    </row>
    <row r="1396" spans="13:14">
      <c r="M1396" s="9"/>
      <c r="N1396" s="11"/>
    </row>
    <row r="1397" spans="13:14">
      <c r="M1397" s="9"/>
      <c r="N1397" s="11"/>
    </row>
    <row r="1398" spans="13:14">
      <c r="M1398" s="9"/>
      <c r="N1398" s="11"/>
    </row>
    <row r="1399" spans="13:14">
      <c r="M1399" s="9"/>
      <c r="N1399" s="11"/>
    </row>
    <row r="1400" spans="13:14">
      <c r="M1400" s="9"/>
      <c r="N1400" s="11"/>
    </row>
    <row r="1401" spans="13:14">
      <c r="M1401" s="9"/>
      <c r="N1401" s="11"/>
    </row>
    <row r="1402" spans="13:14">
      <c r="M1402" s="9"/>
      <c r="N1402" s="11"/>
    </row>
    <row r="1403" spans="13:14">
      <c r="M1403" s="9"/>
      <c r="N1403" s="11"/>
    </row>
    <row r="1404" spans="13:14">
      <c r="M1404" s="9"/>
      <c r="N1404" s="11"/>
    </row>
    <row r="1405" spans="13:14">
      <c r="M1405" s="9"/>
      <c r="N1405" s="11"/>
    </row>
    <row r="1406" spans="13:14">
      <c r="M1406" s="9"/>
      <c r="N1406" s="11"/>
    </row>
    <row r="1407" spans="13:14">
      <c r="M1407" s="9"/>
      <c r="N1407" s="11"/>
    </row>
    <row r="1408" spans="13:14">
      <c r="M1408" s="9"/>
      <c r="N1408" s="11"/>
    </row>
    <row r="1409" spans="13:14">
      <c r="M1409" s="9"/>
      <c r="N1409" s="11"/>
    </row>
    <row r="1410" spans="13:14">
      <c r="M1410" s="9"/>
      <c r="N1410" s="11"/>
    </row>
    <row r="1411" spans="13:14">
      <c r="M1411" s="9"/>
      <c r="N1411" s="11"/>
    </row>
    <row r="1412" spans="13:14">
      <c r="M1412" s="9"/>
      <c r="N1412" s="11"/>
    </row>
    <row r="1413" spans="13:14">
      <c r="M1413" s="9"/>
      <c r="N1413" s="11"/>
    </row>
    <row r="1414" spans="13:14">
      <c r="M1414" s="9"/>
      <c r="N1414" s="11"/>
    </row>
    <row r="1415" spans="13:14">
      <c r="M1415" s="9"/>
      <c r="N1415" s="11"/>
    </row>
    <row r="1416" spans="13:14">
      <c r="M1416" s="9"/>
      <c r="N1416" s="11"/>
    </row>
    <row r="1417" spans="13:14">
      <c r="M1417" s="9"/>
      <c r="N1417" s="11"/>
    </row>
    <row r="1418" spans="13:14">
      <c r="M1418" s="9"/>
      <c r="N1418" s="11"/>
    </row>
    <row r="1419" spans="13:14">
      <c r="M1419" s="9"/>
      <c r="N1419" s="11"/>
    </row>
    <row r="1420" spans="13:14">
      <c r="M1420" s="9"/>
      <c r="N1420" s="11"/>
    </row>
    <row r="1421" spans="13:14">
      <c r="M1421" s="9"/>
      <c r="N1421" s="11"/>
    </row>
    <row r="1422" spans="13:14">
      <c r="M1422" s="9"/>
      <c r="N1422" s="11"/>
    </row>
    <row r="1423" spans="13:14">
      <c r="M1423" s="9"/>
      <c r="N1423" s="11"/>
    </row>
    <row r="1424" spans="13:14">
      <c r="M1424" s="9"/>
      <c r="N1424" s="11"/>
    </row>
    <row r="1425" spans="13:14">
      <c r="M1425" s="9"/>
      <c r="N1425" s="11"/>
    </row>
    <row r="1426" spans="13:14">
      <c r="M1426" s="9"/>
      <c r="N1426" s="11"/>
    </row>
    <row r="1427" spans="13:14">
      <c r="M1427" s="9"/>
      <c r="N1427" s="11"/>
    </row>
    <row r="1428" spans="13:14">
      <c r="M1428" s="9"/>
      <c r="N1428" s="11"/>
    </row>
    <row r="1429" spans="13:14">
      <c r="M1429" s="9"/>
      <c r="N1429" s="11"/>
    </row>
    <row r="1430" spans="13:14">
      <c r="M1430" s="9"/>
      <c r="N1430" s="11"/>
    </row>
    <row r="1431" spans="13:14">
      <c r="M1431" s="9"/>
      <c r="N1431" s="11"/>
    </row>
    <row r="1432" spans="13:14">
      <c r="M1432" s="9"/>
      <c r="N1432" s="11"/>
    </row>
    <row r="1433" spans="13:14">
      <c r="M1433" s="9"/>
      <c r="N1433" s="11"/>
    </row>
    <row r="1434" spans="13:14">
      <c r="M1434" s="9"/>
      <c r="N1434" s="11"/>
    </row>
    <row r="1435" spans="13:14">
      <c r="M1435" s="9"/>
      <c r="N1435" s="11"/>
    </row>
    <row r="1436" spans="13:14">
      <c r="M1436" s="9"/>
      <c r="N1436" s="11"/>
    </row>
    <row r="1437" spans="13:14">
      <c r="M1437" s="9"/>
      <c r="N1437" s="11"/>
    </row>
    <row r="1438" spans="13:14">
      <c r="M1438" s="9"/>
      <c r="N1438" s="11"/>
    </row>
    <row r="1439" spans="13:14">
      <c r="M1439" s="9"/>
      <c r="N1439" s="11"/>
    </row>
    <row r="1440" spans="13:14">
      <c r="M1440" s="9"/>
      <c r="N1440" s="11"/>
    </row>
    <row r="1441" spans="13:14">
      <c r="M1441" s="9"/>
      <c r="N1441" s="11"/>
    </row>
    <row r="1442" spans="13:14">
      <c r="M1442" s="9"/>
      <c r="N1442" s="11"/>
    </row>
    <row r="1443" spans="13:14">
      <c r="M1443" s="9"/>
      <c r="N1443" s="11"/>
    </row>
    <row r="1444" spans="13:14">
      <c r="M1444" s="9"/>
      <c r="N1444" s="11"/>
    </row>
    <row r="1445" spans="13:14">
      <c r="M1445" s="9"/>
      <c r="N1445" s="11"/>
    </row>
    <row r="1446" spans="13:14">
      <c r="M1446" s="9"/>
      <c r="N1446" s="11"/>
    </row>
    <row r="1447" spans="13:14">
      <c r="M1447" s="9"/>
      <c r="N1447" s="11"/>
    </row>
    <row r="1448" spans="13:14">
      <c r="M1448" s="9"/>
      <c r="N1448" s="11"/>
    </row>
    <row r="1449" spans="13:14">
      <c r="M1449" s="9"/>
      <c r="N1449" s="11"/>
    </row>
    <row r="1450" spans="13:14">
      <c r="M1450" s="9"/>
      <c r="N1450" s="11"/>
    </row>
    <row r="1451" spans="13:14">
      <c r="M1451" s="9"/>
      <c r="N1451" s="11"/>
    </row>
    <row r="1452" spans="13:14">
      <c r="M1452" s="9"/>
      <c r="N1452" s="11"/>
    </row>
    <row r="1453" spans="13:14">
      <c r="M1453" s="9"/>
      <c r="N1453" s="11"/>
    </row>
    <row r="1454" spans="13:14">
      <c r="M1454" s="9"/>
      <c r="N1454" s="11"/>
    </row>
    <row r="1455" spans="13:14">
      <c r="M1455" s="9"/>
      <c r="N1455" s="11"/>
    </row>
    <row r="1456" spans="13:14">
      <c r="M1456" s="9"/>
      <c r="N1456" s="11"/>
    </row>
    <row r="1457" spans="13:14">
      <c r="M1457" s="9"/>
      <c r="N1457" s="11"/>
    </row>
    <row r="1458" spans="13:14">
      <c r="M1458" s="9"/>
      <c r="N1458" s="11"/>
    </row>
    <row r="1459" spans="13:14">
      <c r="M1459" s="9"/>
      <c r="N1459" s="11"/>
    </row>
    <row r="1460" spans="13:14">
      <c r="M1460" s="9"/>
      <c r="N1460" s="11"/>
    </row>
    <row r="1461" spans="13:14">
      <c r="M1461" s="9"/>
      <c r="N1461" s="11"/>
    </row>
    <row r="1462" spans="13:14">
      <c r="M1462" s="9"/>
      <c r="N1462" s="11"/>
    </row>
    <row r="1463" spans="13:14">
      <c r="M1463" s="9"/>
      <c r="N1463" s="11"/>
    </row>
    <row r="1464" spans="13:14">
      <c r="M1464" s="9"/>
      <c r="N1464" s="11"/>
    </row>
    <row r="1465" spans="13:14">
      <c r="M1465" s="9"/>
      <c r="N1465" s="11"/>
    </row>
    <row r="1466" spans="13:14">
      <c r="M1466" s="9"/>
      <c r="N1466" s="11"/>
    </row>
    <row r="1467" spans="13:14">
      <c r="M1467" s="9"/>
      <c r="N1467" s="11"/>
    </row>
    <row r="1468" spans="13:14">
      <c r="M1468" s="9"/>
      <c r="N1468" s="11"/>
    </row>
    <row r="1469" spans="13:14">
      <c r="M1469" s="9"/>
      <c r="N1469" s="11"/>
    </row>
    <row r="1470" spans="13:14">
      <c r="M1470" s="9"/>
      <c r="N1470" s="11"/>
    </row>
    <row r="1471" spans="13:14">
      <c r="M1471" s="9"/>
      <c r="N1471" s="11"/>
    </row>
    <row r="1472" spans="13:14">
      <c r="M1472" s="9"/>
      <c r="N1472" s="11"/>
    </row>
    <row r="1473" spans="13:14">
      <c r="M1473" s="9"/>
      <c r="N1473" s="11"/>
    </row>
    <row r="1474" spans="13:14">
      <c r="M1474" s="9"/>
      <c r="N1474" s="11"/>
    </row>
    <row r="1475" spans="13:14">
      <c r="M1475" s="9"/>
      <c r="N1475" s="11"/>
    </row>
    <row r="1476" spans="13:14">
      <c r="M1476" s="9"/>
      <c r="N1476" s="11"/>
    </row>
    <row r="1477" spans="13:14">
      <c r="M1477" s="9"/>
      <c r="N1477" s="11"/>
    </row>
    <row r="1478" spans="13:14">
      <c r="M1478" s="9"/>
      <c r="N1478" s="11"/>
    </row>
    <row r="1479" spans="13:14">
      <c r="M1479" s="9"/>
      <c r="N1479" s="11"/>
    </row>
    <row r="1480" spans="13:14">
      <c r="M1480" s="9"/>
      <c r="N1480" s="11"/>
    </row>
    <row r="1481" spans="13:14">
      <c r="M1481" s="9"/>
      <c r="N1481" s="11"/>
    </row>
    <row r="1482" spans="13:14">
      <c r="M1482" s="9"/>
      <c r="N1482" s="11"/>
    </row>
    <row r="1483" spans="13:14">
      <c r="M1483" s="9"/>
      <c r="N1483" s="11"/>
    </row>
    <row r="1484" spans="13:14">
      <c r="M1484" s="9"/>
      <c r="N1484" s="11"/>
    </row>
    <row r="1485" spans="13:14">
      <c r="M1485" s="9"/>
      <c r="N1485" s="11"/>
    </row>
    <row r="1486" spans="13:14">
      <c r="M1486" s="9"/>
      <c r="N1486" s="11"/>
    </row>
    <row r="1487" spans="13:14">
      <c r="M1487" s="9"/>
      <c r="N1487" s="11"/>
    </row>
    <row r="1488" spans="13:14">
      <c r="M1488" s="9"/>
      <c r="N1488" s="11"/>
    </row>
    <row r="1489" spans="13:14">
      <c r="M1489" s="9"/>
      <c r="N1489" s="11"/>
    </row>
    <row r="1490" spans="13:14">
      <c r="M1490" s="9"/>
      <c r="N1490" s="11"/>
    </row>
    <row r="1491" spans="13:14">
      <c r="M1491" s="9"/>
      <c r="N1491" s="11"/>
    </row>
    <row r="1492" spans="13:14">
      <c r="M1492" s="9"/>
      <c r="N1492" s="11"/>
    </row>
    <row r="1493" spans="13:14">
      <c r="M1493" s="9"/>
      <c r="N1493" s="11"/>
    </row>
    <row r="1494" spans="13:14">
      <c r="M1494" s="9"/>
      <c r="N1494" s="11"/>
    </row>
    <row r="1495" spans="13:14">
      <c r="M1495" s="9"/>
      <c r="N1495" s="11"/>
    </row>
    <row r="1496" spans="13:14">
      <c r="M1496" s="9"/>
      <c r="N1496" s="11"/>
    </row>
    <row r="1497" spans="13:14">
      <c r="M1497" s="9"/>
      <c r="N1497" s="11"/>
    </row>
    <row r="1498" spans="13:14">
      <c r="M1498" s="9"/>
      <c r="N1498" s="11"/>
    </row>
    <row r="1499" spans="13:14">
      <c r="M1499" s="9"/>
      <c r="N1499" s="11"/>
    </row>
    <row r="1500" spans="13:14">
      <c r="M1500" s="9"/>
      <c r="N1500" s="11"/>
    </row>
    <row r="1501" spans="13:14">
      <c r="M1501" s="9"/>
      <c r="N1501" s="11"/>
    </row>
    <row r="1502" spans="13:14">
      <c r="M1502" s="9"/>
      <c r="N1502" s="11"/>
    </row>
    <row r="1503" spans="13:14">
      <c r="M1503" s="9"/>
      <c r="N1503" s="11"/>
    </row>
    <row r="1504" spans="13:14">
      <c r="M1504" s="9"/>
      <c r="N1504" s="11"/>
    </row>
    <row r="1505" spans="13:14">
      <c r="M1505" s="9"/>
      <c r="N1505" s="11"/>
    </row>
    <row r="1506" spans="13:14">
      <c r="M1506" s="9"/>
      <c r="N1506" s="11"/>
    </row>
    <row r="1507" spans="13:14">
      <c r="M1507" s="9"/>
      <c r="N1507" s="11"/>
    </row>
    <row r="1508" spans="13:14">
      <c r="M1508" s="9"/>
      <c r="N1508" s="11"/>
    </row>
    <row r="1509" spans="13:14">
      <c r="M1509" s="9"/>
      <c r="N1509" s="11"/>
    </row>
    <row r="1510" spans="13:14">
      <c r="M1510" s="9"/>
      <c r="N1510" s="11"/>
    </row>
    <row r="1511" spans="13:14">
      <c r="M1511" s="9"/>
      <c r="N1511" s="11"/>
    </row>
    <row r="1512" spans="13:14">
      <c r="M1512" s="9"/>
      <c r="N1512" s="11"/>
    </row>
    <row r="1513" spans="13:14">
      <c r="M1513" s="9"/>
      <c r="N1513" s="11"/>
    </row>
    <row r="1514" spans="13:14">
      <c r="M1514" s="9"/>
      <c r="N1514" s="11"/>
    </row>
    <row r="1515" spans="13:14">
      <c r="M1515" s="9"/>
      <c r="N1515" s="11"/>
    </row>
    <row r="1516" spans="13:14">
      <c r="M1516" s="9"/>
      <c r="N1516" s="11"/>
    </row>
    <row r="1517" spans="13:14">
      <c r="M1517" s="9"/>
      <c r="N1517" s="11"/>
    </row>
    <row r="1518" spans="13:14">
      <c r="M1518" s="9"/>
      <c r="N1518" s="11"/>
    </row>
    <row r="1519" spans="13:14">
      <c r="M1519" s="9"/>
      <c r="N1519" s="11"/>
    </row>
    <row r="1520" spans="13:14">
      <c r="M1520" s="9"/>
      <c r="N1520" s="11"/>
    </row>
    <row r="1521" spans="13:14">
      <c r="M1521" s="9"/>
      <c r="N1521" s="11"/>
    </row>
    <row r="1522" spans="13:14">
      <c r="M1522" s="9"/>
      <c r="N1522" s="11"/>
    </row>
    <row r="1523" spans="13:14">
      <c r="M1523" s="9"/>
      <c r="N1523" s="11"/>
    </row>
    <row r="1524" spans="13:14">
      <c r="M1524" s="9"/>
      <c r="N1524" s="11"/>
    </row>
    <row r="1525" spans="13:14">
      <c r="M1525" s="9"/>
      <c r="N1525" s="11"/>
    </row>
    <row r="1526" spans="13:14">
      <c r="M1526" s="9"/>
      <c r="N1526" s="11"/>
    </row>
    <row r="1527" spans="13:14">
      <c r="M1527" s="9"/>
      <c r="N1527" s="11"/>
    </row>
    <row r="1528" spans="13:14">
      <c r="M1528" s="9"/>
      <c r="N1528" s="11"/>
    </row>
    <row r="1529" spans="13:14">
      <c r="M1529" s="9"/>
      <c r="N1529" s="11"/>
    </row>
    <row r="1530" spans="13:14">
      <c r="M1530" s="9"/>
      <c r="N1530" s="11"/>
    </row>
    <row r="1531" spans="13:14">
      <c r="M1531" s="9"/>
      <c r="N1531" s="11"/>
    </row>
    <row r="1532" spans="13:14">
      <c r="M1532" s="9"/>
      <c r="N1532" s="11"/>
    </row>
    <row r="1533" spans="13:14">
      <c r="M1533" s="9"/>
      <c r="N1533" s="11"/>
    </row>
    <row r="1534" spans="13:14">
      <c r="M1534" s="9"/>
      <c r="N1534" s="11"/>
    </row>
    <row r="1535" spans="13:14">
      <c r="M1535" s="9"/>
      <c r="N1535" s="11"/>
    </row>
    <row r="1536" spans="13:14">
      <c r="M1536" s="9"/>
      <c r="N1536" s="11"/>
    </row>
    <row r="1537" spans="13:14">
      <c r="M1537" s="9"/>
      <c r="N1537" s="11"/>
    </row>
    <row r="1538" spans="13:14">
      <c r="M1538" s="9"/>
      <c r="N1538" s="11"/>
    </row>
    <row r="1539" spans="13:14">
      <c r="M1539" s="9"/>
      <c r="N1539" s="11"/>
    </row>
    <row r="1540" spans="13:14">
      <c r="M1540" s="9"/>
      <c r="N1540" s="11"/>
    </row>
    <row r="1541" spans="13:14">
      <c r="M1541" s="9"/>
      <c r="N1541" s="11"/>
    </row>
    <row r="1542" spans="13:14">
      <c r="M1542" s="9"/>
      <c r="N1542" s="11"/>
    </row>
    <row r="1543" spans="13:14">
      <c r="M1543" s="9"/>
      <c r="N1543" s="11"/>
    </row>
    <row r="1544" spans="13:14">
      <c r="M1544" s="9"/>
      <c r="N1544" s="11"/>
    </row>
    <row r="1545" spans="13:14">
      <c r="M1545" s="9"/>
      <c r="N1545" s="11"/>
    </row>
    <row r="1546" spans="13:14">
      <c r="M1546" s="9"/>
      <c r="N1546" s="11"/>
    </row>
    <row r="1547" spans="13:14">
      <c r="M1547" s="9"/>
      <c r="N1547" s="11"/>
    </row>
    <row r="1548" spans="13:14">
      <c r="M1548" s="9"/>
      <c r="N1548" s="11"/>
    </row>
    <row r="1549" spans="13:14">
      <c r="M1549" s="9"/>
      <c r="N1549" s="11"/>
    </row>
    <row r="1550" spans="13:14">
      <c r="M1550" s="9"/>
      <c r="N1550" s="11"/>
    </row>
    <row r="1551" spans="13:14">
      <c r="M1551" s="9"/>
      <c r="N1551" s="11"/>
    </row>
    <row r="1552" spans="13:14">
      <c r="M1552" s="9"/>
      <c r="N1552" s="11"/>
    </row>
    <row r="1553" spans="13:14">
      <c r="M1553" s="9"/>
      <c r="N1553" s="11"/>
    </row>
    <row r="1554" spans="13:14">
      <c r="M1554" s="9"/>
      <c r="N1554" s="11"/>
    </row>
    <row r="1555" spans="13:14">
      <c r="M1555" s="9"/>
      <c r="N1555" s="11"/>
    </row>
    <row r="1556" spans="13:14">
      <c r="M1556" s="9"/>
      <c r="N1556" s="11"/>
    </row>
    <row r="1557" spans="13:14">
      <c r="M1557" s="9"/>
      <c r="N1557" s="11"/>
    </row>
    <row r="1558" spans="13:14">
      <c r="M1558" s="9"/>
      <c r="N1558" s="11"/>
    </row>
    <row r="1559" spans="13:14">
      <c r="M1559" s="9"/>
      <c r="N1559" s="11"/>
    </row>
    <row r="1560" spans="13:14">
      <c r="M1560" s="9"/>
      <c r="N1560" s="11"/>
    </row>
    <row r="1561" spans="13:14">
      <c r="M1561" s="9"/>
      <c r="N1561" s="11"/>
    </row>
    <row r="1562" spans="13:14">
      <c r="M1562" s="9"/>
      <c r="N1562" s="11"/>
    </row>
    <row r="1563" spans="13:14">
      <c r="M1563" s="9"/>
      <c r="N1563" s="11"/>
    </row>
    <row r="1564" spans="13:14">
      <c r="M1564" s="9"/>
      <c r="N1564" s="11"/>
    </row>
    <row r="1565" spans="13:14">
      <c r="M1565" s="9"/>
      <c r="N1565" s="11"/>
    </row>
    <row r="1566" spans="13:14">
      <c r="M1566" s="9"/>
      <c r="N1566" s="11"/>
    </row>
    <row r="1567" spans="13:14">
      <c r="M1567" s="9"/>
      <c r="N1567" s="11"/>
    </row>
    <row r="1568" spans="13:14">
      <c r="M1568" s="9"/>
      <c r="N1568" s="11"/>
    </row>
    <row r="1569" spans="13:14">
      <c r="M1569" s="9"/>
      <c r="N1569" s="11"/>
    </row>
    <row r="1570" spans="13:14">
      <c r="M1570" s="9"/>
      <c r="N1570" s="11"/>
    </row>
    <row r="1571" spans="13:14">
      <c r="M1571" s="9"/>
      <c r="N1571" s="11"/>
    </row>
    <row r="1572" spans="13:14">
      <c r="M1572" s="9"/>
      <c r="N1572" s="11"/>
    </row>
    <row r="1573" spans="13:14">
      <c r="M1573" s="9"/>
      <c r="N1573" s="11"/>
    </row>
    <row r="1574" spans="13:14">
      <c r="M1574" s="9"/>
      <c r="N1574" s="11"/>
    </row>
    <row r="1575" spans="13:14">
      <c r="M1575" s="9"/>
      <c r="N1575" s="11"/>
    </row>
    <row r="1576" spans="13:14">
      <c r="M1576" s="9"/>
      <c r="N1576" s="11"/>
    </row>
    <row r="1577" spans="13:14">
      <c r="M1577" s="9"/>
      <c r="N1577" s="11"/>
    </row>
    <row r="1578" spans="13:14">
      <c r="M1578" s="9"/>
      <c r="N1578" s="11"/>
    </row>
    <row r="1579" spans="13:14">
      <c r="M1579" s="9"/>
      <c r="N1579" s="11"/>
    </row>
    <row r="1580" spans="13:14">
      <c r="M1580" s="9"/>
      <c r="N1580" s="11"/>
    </row>
    <row r="1581" spans="13:14">
      <c r="M1581" s="9"/>
      <c r="N1581" s="11"/>
    </row>
    <row r="1582" spans="13:14">
      <c r="M1582" s="9"/>
      <c r="N1582" s="11"/>
    </row>
    <row r="1583" spans="13:14">
      <c r="M1583" s="9"/>
      <c r="N1583" s="11"/>
    </row>
    <row r="1584" spans="13:14">
      <c r="M1584" s="9"/>
      <c r="N1584" s="11"/>
    </row>
    <row r="1585" spans="13:14">
      <c r="M1585" s="9"/>
      <c r="N1585" s="11"/>
    </row>
    <row r="1586" spans="13:14">
      <c r="M1586" s="9"/>
      <c r="N1586" s="11"/>
    </row>
    <row r="1587" spans="13:14">
      <c r="M1587" s="9"/>
      <c r="N1587" s="11"/>
    </row>
    <row r="1588" spans="13:14">
      <c r="M1588" s="9"/>
      <c r="N1588" s="11"/>
    </row>
    <row r="1589" spans="13:14">
      <c r="M1589" s="9"/>
      <c r="N1589" s="11"/>
    </row>
    <row r="1590" spans="13:14">
      <c r="M1590" s="9"/>
      <c r="N1590" s="11"/>
    </row>
    <row r="1591" spans="13:14">
      <c r="M1591" s="9"/>
      <c r="N1591" s="11"/>
    </row>
    <row r="1592" spans="13:14">
      <c r="M1592" s="9"/>
      <c r="N1592" s="11"/>
    </row>
    <row r="1593" spans="13:14">
      <c r="M1593" s="9"/>
      <c r="N1593" s="11"/>
    </row>
    <row r="1594" spans="13:14">
      <c r="M1594" s="9"/>
      <c r="N1594" s="11"/>
    </row>
    <row r="1595" spans="13:14">
      <c r="M1595" s="9"/>
      <c r="N1595" s="11"/>
    </row>
    <row r="1596" spans="13:14">
      <c r="M1596" s="9"/>
      <c r="N1596" s="11"/>
    </row>
    <row r="1597" spans="13:14">
      <c r="M1597" s="9"/>
      <c r="N1597" s="11"/>
    </row>
    <row r="1598" spans="13:14">
      <c r="M1598" s="9"/>
      <c r="N1598" s="11"/>
    </row>
    <row r="1599" spans="13:14">
      <c r="M1599" s="9"/>
      <c r="N1599" s="11"/>
    </row>
    <row r="1600" spans="13:14">
      <c r="M1600" s="9"/>
      <c r="N1600" s="11"/>
    </row>
    <row r="1601" spans="13:14">
      <c r="M1601" s="9"/>
      <c r="N1601" s="11"/>
    </row>
    <row r="1602" spans="13:14">
      <c r="M1602" s="9"/>
      <c r="N1602" s="11"/>
    </row>
    <row r="1603" spans="13:14">
      <c r="M1603" s="9"/>
      <c r="N1603" s="11"/>
    </row>
    <row r="1604" spans="13:14">
      <c r="M1604" s="9"/>
      <c r="N1604" s="11"/>
    </row>
    <row r="1605" spans="13:14">
      <c r="M1605" s="9"/>
      <c r="N1605" s="11"/>
    </row>
    <row r="1606" spans="13:14">
      <c r="M1606" s="9"/>
      <c r="N1606" s="11"/>
    </row>
    <row r="1607" spans="13:14">
      <c r="M1607" s="9"/>
      <c r="N1607" s="11"/>
    </row>
    <row r="1608" spans="13:14">
      <c r="M1608" s="9"/>
      <c r="N1608" s="11"/>
    </row>
    <row r="1609" spans="13:14">
      <c r="M1609" s="9"/>
      <c r="N1609" s="11"/>
    </row>
    <row r="1610" spans="13:14">
      <c r="M1610" s="9"/>
      <c r="N1610" s="11"/>
    </row>
    <row r="1611" spans="13:14">
      <c r="M1611" s="9"/>
      <c r="N1611" s="11"/>
    </row>
    <row r="1612" spans="13:14">
      <c r="M1612" s="9"/>
      <c r="N1612" s="11"/>
    </row>
    <row r="1613" spans="13:14">
      <c r="M1613" s="9"/>
      <c r="N1613" s="11"/>
    </row>
    <row r="1614" spans="13:14">
      <c r="M1614" s="9"/>
      <c r="N1614" s="11"/>
    </row>
    <row r="1615" spans="13:14">
      <c r="M1615" s="9"/>
      <c r="N1615" s="11"/>
    </row>
    <row r="1616" spans="13:14">
      <c r="M1616" s="9"/>
      <c r="N1616" s="11"/>
    </row>
    <row r="1617" spans="13:14">
      <c r="M1617" s="9"/>
      <c r="N1617" s="11"/>
    </row>
    <row r="1618" spans="13:14">
      <c r="M1618" s="9"/>
      <c r="N1618" s="11"/>
    </row>
    <row r="1619" spans="13:14">
      <c r="M1619" s="9"/>
      <c r="N1619" s="11"/>
    </row>
    <row r="1620" spans="13:14">
      <c r="M1620" s="9"/>
      <c r="N1620" s="11"/>
    </row>
    <row r="1621" spans="13:14">
      <c r="M1621" s="9"/>
      <c r="N1621" s="11"/>
    </row>
    <row r="1622" spans="13:14">
      <c r="M1622" s="9"/>
      <c r="N1622" s="11"/>
    </row>
    <row r="1623" spans="13:14">
      <c r="M1623" s="9"/>
      <c r="N1623" s="11"/>
    </row>
    <row r="1624" spans="13:14">
      <c r="M1624" s="9"/>
      <c r="N1624" s="11"/>
    </row>
    <row r="1625" spans="13:14">
      <c r="M1625" s="9"/>
      <c r="N1625" s="11"/>
    </row>
    <row r="1626" spans="13:14">
      <c r="M1626" s="9"/>
      <c r="N1626" s="11"/>
    </row>
    <row r="1627" spans="13:14">
      <c r="M1627" s="9"/>
      <c r="N1627" s="11"/>
    </row>
    <row r="1628" spans="13:14">
      <c r="M1628" s="9"/>
      <c r="N1628" s="11"/>
    </row>
    <row r="1629" spans="13:14">
      <c r="M1629" s="9"/>
      <c r="N1629" s="11"/>
    </row>
    <row r="1630" spans="13:14">
      <c r="M1630" s="9"/>
      <c r="N1630" s="11"/>
    </row>
    <row r="1631" spans="13:14">
      <c r="M1631" s="9"/>
      <c r="N1631" s="11"/>
    </row>
    <row r="1632" spans="13:14">
      <c r="M1632" s="9"/>
      <c r="N1632" s="11"/>
    </row>
    <row r="1633" spans="13:14">
      <c r="M1633" s="9"/>
      <c r="N1633" s="11"/>
    </row>
    <row r="1634" spans="13:14">
      <c r="M1634" s="9"/>
      <c r="N1634" s="11"/>
    </row>
    <row r="1635" spans="13:14">
      <c r="M1635" s="9"/>
      <c r="N1635" s="11"/>
    </row>
    <row r="1636" spans="13:14">
      <c r="M1636" s="9"/>
      <c r="N1636" s="11"/>
    </row>
    <row r="1637" spans="13:14">
      <c r="M1637" s="9"/>
      <c r="N1637" s="11"/>
    </row>
    <row r="1638" spans="13:14">
      <c r="M1638" s="9"/>
      <c r="N1638" s="11"/>
    </row>
    <row r="1639" spans="13:14">
      <c r="M1639" s="9"/>
      <c r="N1639" s="11"/>
    </row>
    <row r="1640" spans="13:14">
      <c r="M1640" s="9"/>
      <c r="N1640" s="11"/>
    </row>
    <row r="1641" spans="13:14">
      <c r="M1641" s="9"/>
      <c r="N1641" s="11"/>
    </row>
    <row r="1642" spans="13:14">
      <c r="M1642" s="9"/>
      <c r="N1642" s="11"/>
    </row>
    <row r="1643" spans="13:14">
      <c r="M1643" s="9"/>
      <c r="N1643" s="11"/>
    </row>
    <row r="1644" spans="13:14">
      <c r="M1644" s="9"/>
      <c r="N1644" s="11"/>
    </row>
    <row r="1645" spans="13:14">
      <c r="M1645" s="9"/>
      <c r="N1645" s="11"/>
    </row>
    <row r="1646" spans="13:14">
      <c r="M1646" s="9"/>
      <c r="N1646" s="11"/>
    </row>
    <row r="1647" spans="13:14">
      <c r="M1647" s="9"/>
      <c r="N1647" s="11"/>
    </row>
    <row r="1648" spans="13:14">
      <c r="M1648" s="9"/>
      <c r="N1648" s="11"/>
    </row>
    <row r="1649" spans="13:14">
      <c r="M1649" s="9"/>
      <c r="N1649" s="11"/>
    </row>
    <row r="1650" spans="13:14">
      <c r="M1650" s="9"/>
      <c r="N1650" s="11"/>
    </row>
    <row r="1651" spans="13:14">
      <c r="M1651" s="9"/>
      <c r="N1651" s="11"/>
    </row>
    <row r="1652" spans="13:14">
      <c r="M1652" s="9"/>
      <c r="N1652" s="11"/>
    </row>
    <row r="1653" spans="13:14">
      <c r="M1653" s="9"/>
      <c r="N1653" s="11"/>
    </row>
    <row r="1654" spans="13:14">
      <c r="M1654" s="9"/>
      <c r="N1654" s="11"/>
    </row>
    <row r="1655" spans="13:14">
      <c r="M1655" s="9"/>
      <c r="N1655" s="11"/>
    </row>
    <row r="1656" spans="13:14">
      <c r="M1656" s="9"/>
      <c r="N1656" s="11"/>
    </row>
    <row r="1657" spans="13:14">
      <c r="M1657" s="9"/>
      <c r="N1657" s="11"/>
    </row>
    <row r="1658" spans="13:14">
      <c r="M1658" s="9"/>
      <c r="N1658" s="11"/>
    </row>
    <row r="1659" spans="13:14">
      <c r="M1659" s="9"/>
      <c r="N1659" s="11"/>
    </row>
    <row r="1660" spans="13:14">
      <c r="M1660" s="9"/>
      <c r="N1660" s="11"/>
    </row>
    <row r="1661" spans="13:14">
      <c r="M1661" s="9"/>
      <c r="N1661" s="11"/>
    </row>
    <row r="1662" spans="13:14">
      <c r="M1662" s="9"/>
      <c r="N1662" s="11"/>
    </row>
    <row r="1663" spans="13:14">
      <c r="M1663" s="9"/>
      <c r="N1663" s="11"/>
    </row>
    <row r="1664" spans="13:14">
      <c r="M1664" s="9"/>
      <c r="N1664" s="11"/>
    </row>
    <row r="1665" spans="13:14">
      <c r="M1665" s="9"/>
      <c r="N1665" s="11"/>
    </row>
    <row r="1666" spans="13:14">
      <c r="M1666" s="9"/>
      <c r="N1666" s="11"/>
    </row>
    <row r="1667" spans="13:14">
      <c r="M1667" s="9"/>
      <c r="N1667" s="11"/>
    </row>
    <row r="1668" spans="13:14">
      <c r="M1668" s="9"/>
      <c r="N1668" s="11"/>
    </row>
    <row r="1669" spans="13:14">
      <c r="M1669" s="9"/>
      <c r="N1669" s="11"/>
    </row>
    <row r="1670" spans="13:14">
      <c r="M1670" s="9"/>
      <c r="N1670" s="11"/>
    </row>
    <row r="1671" spans="13:14">
      <c r="M1671" s="9"/>
      <c r="N1671" s="11"/>
    </row>
    <row r="1672" spans="13:14">
      <c r="M1672" s="9"/>
      <c r="N1672" s="11"/>
    </row>
    <row r="1673" spans="13:14">
      <c r="M1673" s="9"/>
      <c r="N1673" s="11"/>
    </row>
    <row r="1674" spans="13:14">
      <c r="M1674" s="9"/>
      <c r="N1674" s="11"/>
    </row>
    <row r="1675" spans="13:14">
      <c r="M1675" s="9"/>
      <c r="N1675" s="11"/>
    </row>
    <row r="1676" spans="13:14">
      <c r="M1676" s="9"/>
      <c r="N1676" s="11"/>
    </row>
    <row r="1677" spans="13:14">
      <c r="M1677" s="9"/>
      <c r="N1677" s="11"/>
    </row>
    <row r="1678" spans="13:14">
      <c r="M1678" s="9"/>
      <c r="N1678" s="11"/>
    </row>
    <row r="1679" spans="13:14">
      <c r="M1679" s="9"/>
      <c r="N1679" s="11"/>
    </row>
    <row r="1680" spans="13:14">
      <c r="M1680" s="9"/>
      <c r="N1680" s="11"/>
    </row>
    <row r="1681" spans="13:14">
      <c r="M1681" s="9"/>
      <c r="N1681" s="11"/>
    </row>
    <row r="1682" spans="13:14">
      <c r="M1682" s="9"/>
      <c r="N1682" s="11"/>
    </row>
    <row r="1683" spans="13:14">
      <c r="M1683" s="9"/>
      <c r="N1683" s="11"/>
    </row>
    <row r="1684" spans="13:14">
      <c r="M1684" s="9"/>
      <c r="N1684" s="11"/>
    </row>
    <row r="1685" spans="13:14">
      <c r="M1685" s="9"/>
      <c r="N1685" s="11"/>
    </row>
    <row r="1686" spans="13:14">
      <c r="M1686" s="9"/>
      <c r="N1686" s="11"/>
    </row>
    <row r="1687" spans="13:14">
      <c r="M1687" s="9"/>
      <c r="N1687" s="11"/>
    </row>
    <row r="1688" spans="13:14">
      <c r="M1688" s="9"/>
      <c r="N1688" s="11"/>
    </row>
    <row r="1689" spans="13:14">
      <c r="M1689" s="9"/>
      <c r="N1689" s="11"/>
    </row>
    <row r="1690" spans="13:14">
      <c r="M1690" s="9"/>
      <c r="N1690" s="11"/>
    </row>
    <row r="1691" spans="13:14">
      <c r="M1691" s="9"/>
      <c r="N1691" s="11"/>
    </row>
    <row r="1692" spans="13:14">
      <c r="M1692" s="9"/>
      <c r="N1692" s="11"/>
    </row>
    <row r="1693" spans="13:14">
      <c r="M1693" s="9"/>
      <c r="N1693" s="11"/>
    </row>
    <row r="1694" spans="13:14">
      <c r="M1694" s="9"/>
      <c r="N1694" s="11"/>
    </row>
    <row r="1695" spans="13:14">
      <c r="M1695" s="9"/>
      <c r="N1695" s="11"/>
    </row>
    <row r="1696" spans="13:14">
      <c r="M1696" s="9"/>
      <c r="N1696" s="11"/>
    </row>
    <row r="1697" spans="13:14">
      <c r="M1697" s="9"/>
      <c r="N1697" s="11"/>
    </row>
    <row r="1698" spans="13:14">
      <c r="M1698" s="9"/>
      <c r="N1698" s="11"/>
    </row>
    <row r="1699" spans="13:14">
      <c r="M1699" s="9"/>
      <c r="N1699" s="11"/>
    </row>
    <row r="1700" spans="13:14">
      <c r="M1700" s="9"/>
      <c r="N1700" s="11"/>
    </row>
    <row r="1701" spans="13:14">
      <c r="M1701" s="9"/>
      <c r="N1701" s="11"/>
    </row>
    <row r="1702" spans="13:14">
      <c r="M1702" s="9"/>
      <c r="N1702" s="11"/>
    </row>
    <row r="1703" spans="13:14">
      <c r="M1703" s="9"/>
      <c r="N1703" s="11"/>
    </row>
    <row r="1704" spans="13:14">
      <c r="M1704" s="9"/>
      <c r="N1704" s="11"/>
    </row>
    <row r="1705" spans="13:14">
      <c r="M1705" s="9"/>
      <c r="N1705" s="11"/>
    </row>
    <row r="1706" spans="13:14">
      <c r="M1706" s="9"/>
      <c r="N1706" s="11"/>
    </row>
    <row r="1707" spans="13:14">
      <c r="M1707" s="9"/>
      <c r="N1707" s="11"/>
    </row>
    <row r="1708" spans="13:14">
      <c r="M1708" s="9"/>
      <c r="N1708" s="11"/>
    </row>
    <row r="1709" spans="13:14">
      <c r="M1709" s="9"/>
      <c r="N1709" s="11"/>
    </row>
    <row r="1710" spans="13:14">
      <c r="M1710" s="9"/>
      <c r="N1710" s="11"/>
    </row>
    <row r="1711" spans="13:14">
      <c r="M1711" s="9"/>
      <c r="N1711" s="11"/>
    </row>
    <row r="1712" spans="13:14">
      <c r="M1712" s="9"/>
      <c r="N1712" s="11"/>
    </row>
    <row r="1713" spans="13:14">
      <c r="M1713" s="9"/>
      <c r="N1713" s="11"/>
    </row>
    <row r="1714" spans="13:14">
      <c r="M1714" s="9"/>
      <c r="N1714" s="11"/>
    </row>
    <row r="1715" spans="13:14">
      <c r="M1715" s="9"/>
      <c r="N1715" s="11"/>
    </row>
    <row r="1716" spans="13:14">
      <c r="M1716" s="9"/>
      <c r="N1716" s="11"/>
    </row>
    <row r="1717" spans="13:14">
      <c r="M1717" s="9"/>
      <c r="N1717" s="11"/>
    </row>
    <row r="1718" spans="13:14">
      <c r="M1718" s="9"/>
      <c r="N1718" s="11"/>
    </row>
    <row r="1719" spans="13:14">
      <c r="M1719" s="9"/>
      <c r="N1719" s="11"/>
    </row>
    <row r="1720" spans="13:14">
      <c r="M1720" s="9"/>
      <c r="N1720" s="11"/>
    </row>
    <row r="1721" spans="13:14">
      <c r="M1721" s="9"/>
      <c r="N1721" s="11"/>
    </row>
    <row r="1722" spans="13:14">
      <c r="M1722" s="9"/>
      <c r="N1722" s="11"/>
    </row>
    <row r="1723" spans="13:14">
      <c r="M1723" s="9"/>
      <c r="N1723" s="11"/>
    </row>
    <row r="1724" spans="13:14">
      <c r="M1724" s="9"/>
      <c r="N1724" s="11"/>
    </row>
    <row r="1725" spans="13:14">
      <c r="M1725" s="9"/>
      <c r="N1725" s="11"/>
    </row>
    <row r="1726" spans="13:14">
      <c r="M1726" s="9"/>
      <c r="N1726" s="11"/>
    </row>
    <row r="1727" spans="13:14">
      <c r="M1727" s="9"/>
      <c r="N1727" s="11"/>
    </row>
    <row r="1728" spans="13:14">
      <c r="M1728" s="9"/>
      <c r="N1728" s="11"/>
    </row>
    <row r="1729" spans="13:14">
      <c r="M1729" s="9"/>
      <c r="N1729" s="11"/>
    </row>
    <row r="1730" spans="13:14">
      <c r="M1730" s="9"/>
      <c r="N1730" s="11"/>
    </row>
    <row r="1731" spans="13:14">
      <c r="M1731" s="9"/>
    </row>
    <row r="1732" spans="13:14">
      <c r="M1732" s="9"/>
    </row>
    <row r="1733" spans="13:14">
      <c r="M1733" s="9"/>
    </row>
    <row r="1734" spans="13:14">
      <c r="M1734" s="9"/>
    </row>
    <row r="1735" spans="13:14">
      <c r="M1735" s="9"/>
    </row>
    <row r="1736" spans="13:14">
      <c r="M1736" s="9"/>
    </row>
    <row r="1737" spans="13:14">
      <c r="M1737" s="9"/>
    </row>
    <row r="1738" spans="13:14">
      <c r="M1738" s="9"/>
    </row>
    <row r="1739" spans="13:14">
      <c r="M1739" s="9"/>
    </row>
    <row r="1740" spans="13:14">
      <c r="M1740" s="9"/>
    </row>
    <row r="1741" spans="13:14">
      <c r="M1741" s="9"/>
    </row>
    <row r="1742" spans="13:14">
      <c r="M1742" s="9"/>
    </row>
    <row r="1743" spans="13:14">
      <c r="M1743" s="9"/>
    </row>
    <row r="1744" spans="13:14">
      <c r="M1744" s="9"/>
    </row>
    <row r="1745" spans="13:13">
      <c r="M1745" s="9"/>
    </row>
    <row r="1746" spans="13:13">
      <c r="M1746" s="9"/>
    </row>
    <row r="1747" spans="13:13">
      <c r="M1747" s="9"/>
    </row>
    <row r="1748" spans="13:13">
      <c r="M1748" s="9"/>
    </row>
    <row r="1749" spans="13:13">
      <c r="M1749" s="9"/>
    </row>
    <row r="1750" spans="13:13">
      <c r="M1750" s="9"/>
    </row>
    <row r="1751" spans="13:13">
      <c r="M1751" s="9"/>
    </row>
    <row r="1752" spans="13:13">
      <c r="M1752" s="9"/>
    </row>
    <row r="1753" spans="13:13">
      <c r="M1753" s="9"/>
    </row>
    <row r="1754" spans="13:13">
      <c r="M1754" s="9"/>
    </row>
    <row r="1755" spans="13:13">
      <c r="M1755" s="9"/>
    </row>
    <row r="1756" spans="13:13">
      <c r="M1756" s="9"/>
    </row>
    <row r="1757" spans="13:13">
      <c r="M1757" s="9"/>
    </row>
    <row r="1758" spans="13:13">
      <c r="M1758" s="9"/>
    </row>
    <row r="1759" spans="13:13">
      <c r="M1759" s="9"/>
    </row>
    <row r="1760" spans="13:13">
      <c r="M1760" s="9"/>
    </row>
    <row r="1761" spans="13:13">
      <c r="M1761" s="9"/>
    </row>
    <row r="1762" spans="13:13">
      <c r="M1762" s="9"/>
    </row>
    <row r="1763" spans="13:13">
      <c r="M1763" s="9"/>
    </row>
    <row r="1764" spans="13:13">
      <c r="M1764" s="9"/>
    </row>
    <row r="1765" spans="13:13">
      <c r="M1765" s="9"/>
    </row>
    <row r="1766" spans="13:13">
      <c r="M1766" s="9"/>
    </row>
    <row r="1767" spans="13:13">
      <c r="M1767" s="9"/>
    </row>
    <row r="1768" spans="13:13">
      <c r="M1768" s="9"/>
    </row>
    <row r="1769" spans="13:13">
      <c r="M1769" s="9"/>
    </row>
    <row r="1770" spans="13:13">
      <c r="M1770" s="9"/>
    </row>
    <row r="1771" spans="13:13">
      <c r="M1771" s="9"/>
    </row>
    <row r="1772" spans="13:13">
      <c r="M1772" s="9"/>
    </row>
    <row r="1773" spans="13:13">
      <c r="M1773" s="9"/>
    </row>
    <row r="1774" spans="13:13">
      <c r="M1774" s="9"/>
    </row>
    <row r="1775" spans="13:13">
      <c r="M1775" s="9"/>
    </row>
    <row r="1776" spans="13:13">
      <c r="M1776" s="9"/>
    </row>
    <row r="1777" spans="13:13">
      <c r="M1777" s="9"/>
    </row>
    <row r="1778" spans="13:13">
      <c r="M1778" s="9"/>
    </row>
    <row r="1779" spans="13:13">
      <c r="M1779" s="9"/>
    </row>
    <row r="1780" spans="13:13">
      <c r="M1780" s="9"/>
    </row>
    <row r="1781" spans="13:13">
      <c r="M1781" s="9"/>
    </row>
    <row r="1782" spans="13:13">
      <c r="M1782" s="9"/>
    </row>
    <row r="1783" spans="13:13">
      <c r="M1783" s="9"/>
    </row>
    <row r="1784" spans="13:13">
      <c r="M1784" s="9"/>
    </row>
    <row r="1785" spans="13:13">
      <c r="M1785" s="9"/>
    </row>
    <row r="1786" spans="13:13">
      <c r="M1786" s="9"/>
    </row>
    <row r="1787" spans="13:13">
      <c r="M1787" s="9"/>
    </row>
    <row r="1788" spans="13:13">
      <c r="M1788" s="9"/>
    </row>
    <row r="1789" spans="13:13">
      <c r="M1789" s="9"/>
    </row>
    <row r="1790" spans="13:13">
      <c r="M1790" s="9"/>
    </row>
    <row r="1791" spans="13:13">
      <c r="M1791" s="9"/>
    </row>
    <row r="1792" spans="13:13">
      <c r="M1792" s="9"/>
    </row>
    <row r="1793" spans="13:13">
      <c r="M1793" s="9"/>
    </row>
    <row r="1794" spans="13:13">
      <c r="M1794" s="9"/>
    </row>
    <row r="1795" spans="13:13">
      <c r="M1795" s="9"/>
    </row>
    <row r="1796" spans="13:13">
      <c r="M1796" s="9"/>
    </row>
    <row r="1797" spans="13:13">
      <c r="M1797" s="9"/>
    </row>
    <row r="1798" spans="13:13">
      <c r="M1798" s="9"/>
    </row>
    <row r="1799" spans="13:13">
      <c r="M1799" s="9"/>
    </row>
    <row r="1800" spans="13:13">
      <c r="M1800" s="9"/>
    </row>
    <row r="1801" spans="13:13">
      <c r="M1801" s="9"/>
    </row>
    <row r="1802" spans="13:13">
      <c r="M1802" s="9"/>
    </row>
    <row r="1803" spans="13:13">
      <c r="M1803" s="9"/>
    </row>
    <row r="1804" spans="13:13">
      <c r="M1804" s="9"/>
    </row>
    <row r="1805" spans="13:13">
      <c r="M1805" s="9"/>
    </row>
    <row r="1806" spans="13:13">
      <c r="M1806" s="9"/>
    </row>
    <row r="1807" spans="13:13">
      <c r="M1807" s="9"/>
    </row>
    <row r="1808" spans="13:13">
      <c r="M1808" s="9"/>
    </row>
    <row r="1809" spans="13:13">
      <c r="M1809" s="9"/>
    </row>
    <row r="1810" spans="13:13">
      <c r="M1810" s="9"/>
    </row>
    <row r="1811" spans="13:13">
      <c r="M1811" s="9"/>
    </row>
    <row r="1812" spans="13:13">
      <c r="M1812" s="9"/>
    </row>
    <row r="1813" spans="13:13">
      <c r="M1813" s="9"/>
    </row>
    <row r="1814" spans="13:13">
      <c r="M1814" s="9"/>
    </row>
    <row r="1815" spans="13:13">
      <c r="M1815" s="9"/>
    </row>
    <row r="1816" spans="13:13">
      <c r="M1816" s="9"/>
    </row>
    <row r="1817" spans="13:13">
      <c r="M1817" s="9"/>
    </row>
    <row r="1818" spans="13:13">
      <c r="M1818" s="9"/>
    </row>
    <row r="1819" spans="13:13">
      <c r="M1819" s="9"/>
    </row>
    <row r="1820" spans="13:13">
      <c r="M1820" s="9"/>
    </row>
    <row r="1821" spans="13:13">
      <c r="M1821" s="9"/>
    </row>
    <row r="1822" spans="13:13">
      <c r="M1822" s="9"/>
    </row>
    <row r="1823" spans="13:13">
      <c r="M1823" s="9"/>
    </row>
    <row r="1824" spans="13:13">
      <c r="M1824" s="9"/>
    </row>
    <row r="1825" spans="13:13">
      <c r="M1825" s="9"/>
    </row>
    <row r="1826" spans="13:13">
      <c r="M1826" s="9"/>
    </row>
    <row r="1827" spans="13:13">
      <c r="M1827" s="9"/>
    </row>
    <row r="1828" spans="13:13">
      <c r="M1828" s="9"/>
    </row>
    <row r="1829" spans="13:13">
      <c r="M1829" s="9"/>
    </row>
    <row r="1830" spans="13:13">
      <c r="M1830" s="9"/>
    </row>
    <row r="1831" spans="13:13">
      <c r="M1831" s="9"/>
    </row>
    <row r="1832" spans="13:13">
      <c r="M1832" s="9"/>
    </row>
    <row r="1833" spans="13:13">
      <c r="M1833" s="9"/>
    </row>
    <row r="1834" spans="13:13">
      <c r="M1834" s="9"/>
    </row>
    <row r="1835" spans="13:13">
      <c r="M1835" s="9"/>
    </row>
    <row r="1836" spans="13:13">
      <c r="M1836" s="9"/>
    </row>
    <row r="1837" spans="13:13">
      <c r="M1837" s="9"/>
    </row>
    <row r="1838" spans="13:13">
      <c r="M1838" s="9"/>
    </row>
    <row r="1839" spans="13:13">
      <c r="M1839" s="9"/>
    </row>
    <row r="1840" spans="13:13">
      <c r="M1840" s="9"/>
    </row>
    <row r="1841" spans="13:13">
      <c r="M1841" s="9"/>
    </row>
    <row r="1842" spans="13:13">
      <c r="M1842" s="9"/>
    </row>
    <row r="1843" spans="13:13">
      <c r="M1843" s="9"/>
    </row>
    <row r="1844" spans="13:13">
      <c r="M1844" s="9"/>
    </row>
    <row r="1845" spans="13:13">
      <c r="M1845" s="9"/>
    </row>
    <row r="1846" spans="13:13">
      <c r="M1846" s="9"/>
    </row>
    <row r="1847" spans="13:13">
      <c r="M1847" s="9"/>
    </row>
    <row r="1848" spans="13:13">
      <c r="M1848" s="9"/>
    </row>
    <row r="1849" spans="13:13">
      <c r="M1849" s="9"/>
    </row>
    <row r="1850" spans="13:13">
      <c r="M1850" s="9"/>
    </row>
    <row r="1851" spans="13:13">
      <c r="M1851" s="9"/>
    </row>
    <row r="1852" spans="13:13">
      <c r="M1852" s="9"/>
    </row>
    <row r="1853" spans="13:13">
      <c r="M1853" s="9"/>
    </row>
    <row r="1854" spans="13:13">
      <c r="M1854" s="9"/>
    </row>
    <row r="1855" spans="13:13">
      <c r="M1855" s="9"/>
    </row>
    <row r="1856" spans="13:13">
      <c r="M1856" s="9"/>
    </row>
    <row r="1857" spans="13:13">
      <c r="M1857" s="9"/>
    </row>
    <row r="1858" spans="13:13">
      <c r="M1858" s="9"/>
    </row>
    <row r="1859" spans="13:13">
      <c r="M1859" s="9"/>
    </row>
    <row r="1860" spans="13:13">
      <c r="M1860" s="9"/>
    </row>
    <row r="1861" spans="13:13">
      <c r="M1861" s="9"/>
    </row>
    <row r="1862" spans="13:13">
      <c r="M1862" s="9"/>
    </row>
    <row r="1863" spans="13:13">
      <c r="M1863" s="9"/>
    </row>
    <row r="1864" spans="13:13">
      <c r="M1864" s="9"/>
    </row>
    <row r="1865" spans="13:13">
      <c r="M1865" s="9"/>
    </row>
    <row r="1866" spans="13:13">
      <c r="M1866" s="9"/>
    </row>
    <row r="1867" spans="13:13">
      <c r="M1867" s="9"/>
    </row>
    <row r="1868" spans="13:13">
      <c r="M1868" s="9"/>
    </row>
    <row r="1869" spans="13:13">
      <c r="M1869" s="9"/>
    </row>
    <row r="1870" spans="13:13">
      <c r="M1870" s="9"/>
    </row>
    <row r="1871" spans="13:13">
      <c r="M1871" s="9"/>
    </row>
    <row r="1872" spans="13:13">
      <c r="M1872" s="9"/>
    </row>
    <row r="1873" spans="13:13">
      <c r="M1873" s="9"/>
    </row>
    <row r="1874" spans="13:13">
      <c r="M1874" s="9"/>
    </row>
    <row r="1875" spans="13:13">
      <c r="M1875" s="9"/>
    </row>
    <row r="1876" spans="13:13">
      <c r="M1876" s="9"/>
    </row>
    <row r="1877" spans="13:13">
      <c r="M1877" s="9"/>
    </row>
    <row r="1878" spans="13:13">
      <c r="M1878" s="9"/>
    </row>
    <row r="1879" spans="13:13">
      <c r="M1879" s="9"/>
    </row>
    <row r="1880" spans="13:13">
      <c r="M1880" s="9"/>
    </row>
    <row r="1881" spans="13:13">
      <c r="M1881" s="9"/>
    </row>
    <row r="1882" spans="13:13">
      <c r="M1882" s="9"/>
    </row>
    <row r="1883" spans="13:13">
      <c r="M1883" s="9"/>
    </row>
    <row r="1884" spans="13:13">
      <c r="M1884" s="9"/>
    </row>
    <row r="1885" spans="13:13">
      <c r="M1885" s="9"/>
    </row>
    <row r="1886" spans="13:13">
      <c r="M1886" s="9"/>
    </row>
    <row r="1887" spans="13:13">
      <c r="M1887" s="9"/>
    </row>
    <row r="1888" spans="13:13">
      <c r="M1888" s="9"/>
    </row>
    <row r="1889" spans="13:13">
      <c r="M1889" s="9"/>
    </row>
    <row r="1890" spans="13:13">
      <c r="M1890" s="9"/>
    </row>
    <row r="1891" spans="13:13">
      <c r="M1891" s="9"/>
    </row>
    <row r="1892" spans="13:13">
      <c r="M1892" s="9"/>
    </row>
    <row r="1893" spans="13:13">
      <c r="M1893" s="9"/>
    </row>
    <row r="1894" spans="13:13">
      <c r="M1894" s="9"/>
    </row>
    <row r="1895" spans="13:13">
      <c r="M1895" s="9"/>
    </row>
    <row r="1896" spans="13:13">
      <c r="M1896" s="9"/>
    </row>
    <row r="1897" spans="13:13">
      <c r="M1897" s="9"/>
    </row>
    <row r="1898" spans="13:13">
      <c r="M1898" s="9"/>
    </row>
    <row r="1899" spans="13:13">
      <c r="M1899" s="9"/>
    </row>
    <row r="1900" spans="13:13">
      <c r="M1900" s="9"/>
    </row>
    <row r="1901" spans="13:13">
      <c r="M1901" s="9"/>
    </row>
    <row r="1902" spans="13:13">
      <c r="M1902" s="9"/>
    </row>
    <row r="1903" spans="13:13">
      <c r="M1903" s="9"/>
    </row>
    <row r="1904" spans="13:13">
      <c r="M1904" s="9"/>
    </row>
    <row r="1905" spans="13:13">
      <c r="M1905" s="9"/>
    </row>
    <row r="1906" spans="13:13">
      <c r="M1906" s="9"/>
    </row>
    <row r="1907" spans="13:13">
      <c r="M1907" s="9"/>
    </row>
    <row r="1908" spans="13:13">
      <c r="M1908" s="9"/>
    </row>
    <row r="1909" spans="13:13">
      <c r="M1909" s="9"/>
    </row>
    <row r="1910" spans="13:13">
      <c r="M1910" s="9"/>
    </row>
    <row r="1911" spans="13:13">
      <c r="M1911" s="9"/>
    </row>
    <row r="1912" spans="13:13">
      <c r="M1912" s="9"/>
    </row>
    <row r="1913" spans="13:13">
      <c r="M1913" s="9"/>
    </row>
    <row r="1914" spans="13:13">
      <c r="M1914" s="9"/>
    </row>
    <row r="1915" spans="13:13">
      <c r="M1915" s="9"/>
    </row>
    <row r="1916" spans="13:13">
      <c r="M1916" s="9"/>
    </row>
    <row r="1917" spans="13:13">
      <c r="M1917" s="9"/>
    </row>
    <row r="1918" spans="13:13">
      <c r="M1918" s="9"/>
    </row>
    <row r="1919" spans="13:13">
      <c r="M1919" s="9"/>
    </row>
    <row r="1920" spans="13:13">
      <c r="M1920" s="9"/>
    </row>
    <row r="1921" spans="13:13">
      <c r="M1921" s="9"/>
    </row>
    <row r="1922" spans="13:13">
      <c r="M1922" s="9"/>
    </row>
    <row r="1923" spans="13:13">
      <c r="M1923" s="9"/>
    </row>
    <row r="1924" spans="13:13">
      <c r="M1924" s="9"/>
    </row>
    <row r="1925" spans="13:13">
      <c r="M1925" s="9"/>
    </row>
    <row r="1926" spans="13:13">
      <c r="M1926" s="9"/>
    </row>
    <row r="1927" spans="13:13">
      <c r="M1927" s="9"/>
    </row>
    <row r="1928" spans="13:13">
      <c r="M1928" s="9"/>
    </row>
    <row r="1929" spans="13:13">
      <c r="M1929" s="9"/>
    </row>
    <row r="1930" spans="13:13">
      <c r="M1930" s="9"/>
    </row>
    <row r="1931" spans="13:13">
      <c r="M1931" s="9"/>
    </row>
    <row r="1932" spans="13:13">
      <c r="M1932" s="9"/>
    </row>
    <row r="1933" spans="13:13">
      <c r="M1933" s="9"/>
    </row>
    <row r="1934" spans="13:13">
      <c r="M1934" s="9"/>
    </row>
    <row r="1935" spans="13:13">
      <c r="M1935" s="9"/>
    </row>
    <row r="1936" spans="13:13">
      <c r="M1936" s="9"/>
    </row>
    <row r="1937" spans="13:13">
      <c r="M1937" s="9"/>
    </row>
    <row r="1938" spans="13:13">
      <c r="M1938" s="9"/>
    </row>
    <row r="1939" spans="13:13">
      <c r="M1939" s="9"/>
    </row>
    <row r="1940" spans="13:13">
      <c r="M1940" s="9"/>
    </row>
    <row r="1941" spans="13:13">
      <c r="M1941" s="9"/>
    </row>
    <row r="1942" spans="13:13">
      <c r="M1942" s="9"/>
    </row>
    <row r="1943" spans="13:13">
      <c r="M1943" s="9"/>
    </row>
    <row r="1944" spans="13:13">
      <c r="M1944" s="9"/>
    </row>
    <row r="1945" spans="13:13">
      <c r="M1945" s="9"/>
    </row>
    <row r="1946" spans="13:13">
      <c r="M1946" s="9"/>
    </row>
    <row r="1947" spans="13:13">
      <c r="M1947" s="9"/>
    </row>
    <row r="1948" spans="13:13">
      <c r="M1948" s="9"/>
    </row>
    <row r="1949" spans="13:13">
      <c r="M1949" s="9"/>
    </row>
    <row r="1950" spans="13:13">
      <c r="M1950" s="9"/>
    </row>
    <row r="1951" spans="13:13">
      <c r="M1951" s="9"/>
    </row>
    <row r="1952" spans="13:13">
      <c r="M1952" s="9"/>
    </row>
    <row r="1953" spans="13:13">
      <c r="M1953" s="9"/>
    </row>
    <row r="1954" spans="13:13">
      <c r="M1954" s="9"/>
    </row>
    <row r="1955" spans="13:13">
      <c r="M1955" s="9"/>
    </row>
    <row r="1956" spans="13:13">
      <c r="M1956" s="9"/>
    </row>
    <row r="1957" spans="13:13">
      <c r="M1957" s="9"/>
    </row>
    <row r="1958" spans="13:13">
      <c r="M1958" s="9"/>
    </row>
    <row r="1959" spans="13:13">
      <c r="M1959" s="9"/>
    </row>
    <row r="1960" spans="13:13">
      <c r="M1960" s="9"/>
    </row>
    <row r="1961" spans="13:13">
      <c r="M1961" s="9"/>
    </row>
    <row r="1962" spans="13:13">
      <c r="M1962" s="9"/>
    </row>
    <row r="1963" spans="13:13">
      <c r="M1963" s="9"/>
    </row>
    <row r="1964" spans="13:13">
      <c r="M1964" s="9"/>
    </row>
    <row r="1965" spans="13:13">
      <c r="M1965" s="9"/>
    </row>
    <row r="1966" spans="13:13">
      <c r="M1966" s="9"/>
    </row>
    <row r="1967" spans="13:13">
      <c r="M1967" s="9"/>
    </row>
    <row r="1968" spans="13:13">
      <c r="M1968" s="9"/>
    </row>
    <row r="1969" spans="13:13">
      <c r="M1969" s="9"/>
    </row>
    <row r="1970" spans="13:13">
      <c r="M1970" s="9"/>
    </row>
    <row r="1971" spans="13:13">
      <c r="M1971" s="9"/>
    </row>
    <row r="1972" spans="13:13">
      <c r="M1972" s="9"/>
    </row>
    <row r="1973" spans="13:13">
      <c r="M1973" s="9"/>
    </row>
    <row r="1974" spans="13:13">
      <c r="M1974" s="9"/>
    </row>
    <row r="1975" spans="13:13">
      <c r="M1975" s="9"/>
    </row>
    <row r="1976" spans="13:13">
      <c r="M1976" s="9"/>
    </row>
    <row r="1977" spans="13:13">
      <c r="M1977" s="9"/>
    </row>
    <row r="1978" spans="13:13">
      <c r="M1978" s="9"/>
    </row>
    <row r="1979" spans="13:13">
      <c r="M1979" s="9"/>
    </row>
    <row r="1980" spans="13:13">
      <c r="M1980" s="9"/>
    </row>
    <row r="1981" spans="13:13">
      <c r="M1981" s="9"/>
    </row>
    <row r="1982" spans="13:13">
      <c r="M1982" s="9"/>
    </row>
    <row r="1983" spans="13:13">
      <c r="M1983" s="9"/>
    </row>
    <row r="1984" spans="13:13">
      <c r="M1984" s="9"/>
    </row>
    <row r="1985" spans="13:13">
      <c r="M1985" s="9"/>
    </row>
    <row r="1986" spans="13:13">
      <c r="M1986" s="9"/>
    </row>
    <row r="1987" spans="13:13">
      <c r="M1987" s="9"/>
    </row>
    <row r="1988" spans="13:13">
      <c r="M1988" s="9"/>
    </row>
    <row r="1989" spans="13:13">
      <c r="M1989" s="9"/>
    </row>
    <row r="1990" spans="13:13">
      <c r="M1990" s="9"/>
    </row>
    <row r="1991" spans="13:13">
      <c r="M1991" s="9"/>
    </row>
    <row r="1992" spans="13:13">
      <c r="M1992" s="9"/>
    </row>
    <row r="1993" spans="13:13">
      <c r="M1993" s="9"/>
    </row>
    <row r="1994" spans="13:13">
      <c r="M1994" s="9"/>
    </row>
    <row r="1995" spans="13:13">
      <c r="M1995" s="9"/>
    </row>
    <row r="1996" spans="13:13">
      <c r="M1996" s="9"/>
    </row>
    <row r="1997" spans="13:13">
      <c r="M1997" s="9"/>
    </row>
    <row r="1998" spans="13:13">
      <c r="M1998" s="9"/>
    </row>
    <row r="1999" spans="13:13">
      <c r="M1999" s="9"/>
    </row>
    <row r="2000" spans="13:13">
      <c r="M2000" s="9"/>
    </row>
    <row r="2001" spans="13:13">
      <c r="M2001" s="9"/>
    </row>
    <row r="2002" spans="13:13">
      <c r="M2002" s="9"/>
    </row>
    <row r="2003" spans="13:13">
      <c r="M2003" s="9"/>
    </row>
    <row r="2004" spans="13:13">
      <c r="M2004" s="9"/>
    </row>
    <row r="2005" spans="13:13">
      <c r="M2005" s="9"/>
    </row>
    <row r="2006" spans="13:13">
      <c r="M2006" s="9"/>
    </row>
    <row r="2007" spans="13:13">
      <c r="M2007" s="9"/>
    </row>
    <row r="2008" spans="13:13">
      <c r="M2008" s="9"/>
    </row>
    <row r="2009" spans="13:13">
      <c r="M2009" s="9"/>
    </row>
    <row r="2010" spans="13:13">
      <c r="M2010" s="9"/>
    </row>
    <row r="2011" spans="13:13">
      <c r="M2011" s="9"/>
    </row>
    <row r="2012" spans="13:13">
      <c r="M2012" s="9"/>
    </row>
    <row r="2013" spans="13:13">
      <c r="M2013" s="9"/>
    </row>
    <row r="2014" spans="13:13">
      <c r="M2014" s="9"/>
    </row>
    <row r="2015" spans="13:13">
      <c r="M2015" s="9"/>
    </row>
    <row r="2016" spans="13:13">
      <c r="M2016" s="9"/>
    </row>
    <row r="2017" spans="13:13">
      <c r="M2017" s="9"/>
    </row>
    <row r="2018" spans="13:13">
      <c r="M2018" s="9"/>
    </row>
    <row r="2019" spans="13:13">
      <c r="M2019" s="9"/>
    </row>
    <row r="2020" spans="13:13">
      <c r="M2020" s="9"/>
    </row>
    <row r="2021" spans="13:13">
      <c r="M2021" s="9"/>
    </row>
    <row r="2022" spans="13:13">
      <c r="M2022" s="9"/>
    </row>
    <row r="2023" spans="13:13">
      <c r="M2023" s="9"/>
    </row>
    <row r="2024" spans="13:13">
      <c r="M2024" s="9"/>
    </row>
    <row r="2025" spans="13:13">
      <c r="M2025" s="9"/>
    </row>
    <row r="2026" spans="13:13">
      <c r="M2026" s="9"/>
    </row>
    <row r="2027" spans="13:13">
      <c r="M2027" s="9"/>
    </row>
    <row r="2028" spans="13:13">
      <c r="M2028" s="9"/>
    </row>
    <row r="2029" spans="13:13">
      <c r="M2029" s="9"/>
    </row>
    <row r="2030" spans="13:13">
      <c r="M2030" s="9"/>
    </row>
    <row r="2031" spans="13:13">
      <c r="M2031" s="9"/>
    </row>
    <row r="2032" spans="13:13">
      <c r="M2032" s="9"/>
    </row>
    <row r="2033" spans="13:13">
      <c r="M2033" s="9"/>
    </row>
    <row r="2034" spans="13:13">
      <c r="M2034" s="9"/>
    </row>
    <row r="2035" spans="13:13">
      <c r="M2035" s="9"/>
    </row>
    <row r="2036" spans="13:13">
      <c r="M2036" s="9"/>
    </row>
    <row r="2037" spans="13:13">
      <c r="M2037" s="9"/>
    </row>
    <row r="2038" spans="13:13">
      <c r="M2038" s="9"/>
    </row>
    <row r="2039" spans="13:13">
      <c r="M2039" s="9"/>
    </row>
    <row r="2040" spans="13:13">
      <c r="M2040" s="9"/>
    </row>
    <row r="2041" spans="13:13">
      <c r="M2041" s="9"/>
    </row>
    <row r="2042" spans="13:13">
      <c r="M2042" s="9"/>
    </row>
    <row r="2043" spans="13:13">
      <c r="M2043" s="9"/>
    </row>
    <row r="2044" spans="13:13">
      <c r="M2044" s="9"/>
    </row>
    <row r="2045" spans="13:13">
      <c r="M2045" s="9"/>
    </row>
    <row r="2046" spans="13:13">
      <c r="M2046" s="9"/>
    </row>
    <row r="2047" spans="13:13">
      <c r="M2047" s="9"/>
    </row>
    <row r="2048" spans="13:13">
      <c r="M2048" s="9"/>
    </row>
    <row r="2049" spans="13:13">
      <c r="M2049" s="9"/>
    </row>
    <row r="2050" spans="13:13">
      <c r="M2050" s="9"/>
    </row>
    <row r="2051" spans="13:13">
      <c r="M2051" s="9"/>
    </row>
    <row r="2052" spans="13:13">
      <c r="M2052" s="9"/>
    </row>
    <row r="2053" spans="13:13">
      <c r="M2053" s="9"/>
    </row>
    <row r="2054" spans="13:13">
      <c r="M2054" s="9"/>
    </row>
    <row r="2055" spans="13:13">
      <c r="M2055" s="9"/>
    </row>
    <row r="2056" spans="13:13">
      <c r="M2056" s="9"/>
    </row>
    <row r="2057" spans="13:13">
      <c r="M2057" s="9"/>
    </row>
    <row r="2058" spans="13:13">
      <c r="M2058" s="9"/>
    </row>
    <row r="2059" spans="13:13">
      <c r="M2059" s="9"/>
    </row>
    <row r="2060" spans="13:13">
      <c r="M2060" s="9"/>
    </row>
    <row r="2061" spans="13:13">
      <c r="M2061" s="9"/>
    </row>
    <row r="2062" spans="13:13">
      <c r="M2062" s="9"/>
    </row>
    <row r="2063" spans="13:13">
      <c r="M2063" s="9"/>
    </row>
    <row r="2064" spans="13:13">
      <c r="M2064" s="9"/>
    </row>
    <row r="2065" spans="13:13">
      <c r="M2065" s="9"/>
    </row>
    <row r="2066" spans="13:13">
      <c r="M2066" s="9"/>
    </row>
    <row r="2067" spans="13:13">
      <c r="M2067" s="9"/>
    </row>
    <row r="2068" spans="13:13">
      <c r="M2068" s="9"/>
    </row>
    <row r="2069" spans="13:13">
      <c r="M2069" s="9"/>
    </row>
    <row r="2070" spans="13:13">
      <c r="M2070" s="9"/>
    </row>
    <row r="2071" spans="13:13">
      <c r="M2071" s="9"/>
    </row>
    <row r="2072" spans="13:13">
      <c r="M2072" s="9"/>
    </row>
    <row r="2073" spans="13:13">
      <c r="M2073" s="9"/>
    </row>
    <row r="2074" spans="13:13">
      <c r="M2074" s="9"/>
    </row>
    <row r="2075" spans="13:13">
      <c r="M2075" s="9"/>
    </row>
    <row r="2076" spans="13:13">
      <c r="M2076" s="9"/>
    </row>
    <row r="2077" spans="13:13">
      <c r="M2077" s="9"/>
    </row>
    <row r="2078" spans="13:13">
      <c r="M2078" s="9"/>
    </row>
    <row r="2079" spans="13:13">
      <c r="M2079" s="9"/>
    </row>
    <row r="2080" spans="13:13">
      <c r="M2080" s="9"/>
    </row>
    <row r="2081" spans="13:13">
      <c r="M2081" s="9"/>
    </row>
    <row r="2082" spans="13:13">
      <c r="M2082" s="9"/>
    </row>
    <row r="2083" spans="13:13">
      <c r="M2083" s="9"/>
    </row>
    <row r="2084" spans="13:13">
      <c r="M2084" s="9"/>
    </row>
    <row r="2085" spans="13:13">
      <c r="M2085" s="9"/>
    </row>
    <row r="2086" spans="13:13">
      <c r="M2086" s="9"/>
    </row>
    <row r="2087" spans="13:13">
      <c r="M2087" s="9"/>
    </row>
    <row r="2088" spans="13:13">
      <c r="M2088" s="9"/>
    </row>
    <row r="2089" spans="13:13">
      <c r="M2089" s="9"/>
    </row>
    <row r="2090" spans="13:13">
      <c r="M2090" s="9"/>
    </row>
    <row r="2091" spans="13:13">
      <c r="M2091" s="9"/>
    </row>
    <row r="2092" spans="13:13">
      <c r="M2092" s="9"/>
    </row>
    <row r="2093" spans="13:13">
      <c r="M2093" s="9"/>
    </row>
    <row r="2094" spans="13:13">
      <c r="M2094" s="9"/>
    </row>
    <row r="2095" spans="13:13">
      <c r="M2095" s="9"/>
    </row>
    <row r="2096" spans="13:13">
      <c r="M2096" s="9"/>
    </row>
    <row r="2097" spans="13:13">
      <c r="M2097" s="9"/>
    </row>
    <row r="2098" spans="13:13">
      <c r="M2098" s="9"/>
    </row>
    <row r="2099" spans="13:13">
      <c r="M2099" s="9"/>
    </row>
    <row r="2100" spans="13:13">
      <c r="M2100" s="9"/>
    </row>
    <row r="2101" spans="13:13">
      <c r="M2101" s="9"/>
    </row>
    <row r="2102" spans="13:13">
      <c r="M2102" s="9"/>
    </row>
    <row r="2103" spans="13:13">
      <c r="M2103" s="9"/>
    </row>
    <row r="2104" spans="13:13">
      <c r="M2104" s="9"/>
    </row>
    <row r="2105" spans="13:13">
      <c r="M2105" s="9"/>
    </row>
    <row r="2106" spans="13:13">
      <c r="M2106" s="9"/>
    </row>
    <row r="2107" spans="13:13">
      <c r="M2107" s="9"/>
    </row>
    <row r="2108" spans="13:13">
      <c r="M2108" s="9"/>
    </row>
    <row r="2109" spans="13:13">
      <c r="M2109" s="9"/>
    </row>
    <row r="2110" spans="13:13">
      <c r="M2110" s="9"/>
    </row>
    <row r="2111" spans="13:13">
      <c r="M2111" s="9"/>
    </row>
    <row r="2112" spans="13:13">
      <c r="M2112" s="9"/>
    </row>
    <row r="2113" spans="13:13">
      <c r="M2113" s="9"/>
    </row>
    <row r="2114" spans="13:13">
      <c r="M2114" s="9"/>
    </row>
    <row r="2115" spans="13:13">
      <c r="M2115" s="9"/>
    </row>
    <row r="2116" spans="13:13">
      <c r="M2116" s="9"/>
    </row>
    <row r="2117" spans="13:13">
      <c r="M2117" s="9"/>
    </row>
    <row r="2118" spans="13:13">
      <c r="M2118" s="9"/>
    </row>
    <row r="2119" spans="13:13">
      <c r="M2119" s="9"/>
    </row>
    <row r="2120" spans="13:13">
      <c r="M2120" s="9"/>
    </row>
    <row r="2121" spans="13:13">
      <c r="M2121" s="9"/>
    </row>
    <row r="2122" spans="13:13">
      <c r="M2122" s="9"/>
    </row>
    <row r="2123" spans="13:13">
      <c r="M2123" s="9"/>
    </row>
    <row r="2124" spans="13:13">
      <c r="M2124" s="9"/>
    </row>
    <row r="2125" spans="13:13">
      <c r="M2125" s="9"/>
    </row>
    <row r="2126" spans="13:13">
      <c r="M2126" s="9"/>
    </row>
    <row r="2127" spans="13:13">
      <c r="M2127" s="9"/>
    </row>
    <row r="2128" spans="13:13">
      <c r="M2128" s="9"/>
    </row>
    <row r="2129" spans="13:13">
      <c r="M2129" s="9"/>
    </row>
    <row r="2130" spans="13:13">
      <c r="M2130" s="9"/>
    </row>
    <row r="2131" spans="13:13">
      <c r="M2131" s="9"/>
    </row>
    <row r="2132" spans="13:13">
      <c r="M2132" s="9"/>
    </row>
    <row r="2133" spans="13:13">
      <c r="M2133" s="9"/>
    </row>
    <row r="2134" spans="13:13">
      <c r="M2134" s="9"/>
    </row>
    <row r="2135" spans="13:13">
      <c r="M2135" s="9"/>
    </row>
    <row r="2136" spans="13:13">
      <c r="M2136" s="9"/>
    </row>
    <row r="2137" spans="13:13">
      <c r="M2137" s="9"/>
    </row>
    <row r="2138" spans="13:13">
      <c r="M2138" s="9"/>
    </row>
    <row r="2139" spans="13:13">
      <c r="M2139" s="9"/>
    </row>
    <row r="2140" spans="13:13">
      <c r="M2140" s="9"/>
    </row>
    <row r="2141" spans="13:13">
      <c r="M2141" s="9"/>
    </row>
    <row r="2142" spans="13:13">
      <c r="M2142" s="9"/>
    </row>
    <row r="2143" spans="13:13">
      <c r="M2143" s="9"/>
    </row>
    <row r="2144" spans="13:13">
      <c r="M2144" s="9"/>
    </row>
    <row r="2145" spans="13:13">
      <c r="M2145" s="9"/>
    </row>
    <row r="2146" spans="13:13">
      <c r="M2146" s="9"/>
    </row>
    <row r="2147" spans="13:13">
      <c r="M2147" s="9"/>
    </row>
    <row r="2148" spans="13:13">
      <c r="M2148" s="9"/>
    </row>
    <row r="2149" spans="13:13">
      <c r="M2149" s="9"/>
    </row>
    <row r="2150" spans="13:13">
      <c r="M2150" s="9"/>
    </row>
    <row r="2151" spans="13:13">
      <c r="M2151" s="9"/>
    </row>
    <row r="2152" spans="13:13">
      <c r="M2152" s="9"/>
    </row>
    <row r="2153" spans="13:13">
      <c r="M2153" s="9"/>
    </row>
    <row r="2154" spans="13:13">
      <c r="M2154" s="9"/>
    </row>
    <row r="2155" spans="13:13">
      <c r="M2155" s="9"/>
    </row>
    <row r="2156" spans="13:13">
      <c r="M2156" s="9"/>
    </row>
    <row r="2157" spans="13:13">
      <c r="M2157" s="9"/>
    </row>
    <row r="2158" spans="13:13">
      <c r="M2158" s="9"/>
    </row>
    <row r="2159" spans="13:13">
      <c r="M2159" s="9"/>
    </row>
    <row r="2160" spans="13:13">
      <c r="M2160" s="9"/>
    </row>
    <row r="2161" spans="13:13">
      <c r="M2161" s="9"/>
    </row>
    <row r="2162" spans="13:13">
      <c r="M2162" s="9"/>
    </row>
    <row r="2163" spans="13:13">
      <c r="M2163" s="9"/>
    </row>
    <row r="2164" spans="13:13">
      <c r="M2164" s="9"/>
    </row>
    <row r="2165" spans="13:13">
      <c r="M2165" s="9"/>
    </row>
    <row r="2166" spans="13:13">
      <c r="M2166" s="9"/>
    </row>
    <row r="2167" spans="13:13">
      <c r="M2167" s="9"/>
    </row>
    <row r="2168" spans="13:13">
      <c r="M2168" s="9"/>
    </row>
    <row r="2169" spans="13:13">
      <c r="M2169" s="9"/>
    </row>
    <row r="2170" spans="13:13">
      <c r="M2170" s="9"/>
    </row>
    <row r="2171" spans="13:13">
      <c r="M2171" s="9"/>
    </row>
    <row r="2172" spans="13:13">
      <c r="M2172" s="9"/>
    </row>
    <row r="2173" spans="13:13">
      <c r="M2173" s="9"/>
    </row>
    <row r="2174" spans="13:13">
      <c r="M2174" s="9"/>
    </row>
    <row r="2175" spans="13:13">
      <c r="M2175" s="9"/>
    </row>
    <row r="2176" spans="13:13">
      <c r="M2176" s="9"/>
    </row>
    <row r="2177" spans="13:13">
      <c r="M2177" s="9"/>
    </row>
    <row r="2178" spans="13:13">
      <c r="M2178" s="9"/>
    </row>
    <row r="2179" spans="13:13">
      <c r="M2179" s="9"/>
    </row>
    <row r="2180" spans="13:13">
      <c r="M2180" s="9"/>
    </row>
    <row r="2181" spans="13:13">
      <c r="M2181" s="9"/>
    </row>
    <row r="2182" spans="13:13">
      <c r="M2182" s="9"/>
    </row>
    <row r="2183" spans="13:13">
      <c r="M2183" s="9"/>
    </row>
    <row r="2184" spans="13:13">
      <c r="M2184" s="9"/>
    </row>
    <row r="2185" spans="13:13">
      <c r="M2185" s="9"/>
    </row>
    <row r="2186" spans="13:13">
      <c r="M2186" s="9"/>
    </row>
    <row r="2187" spans="13:13">
      <c r="M2187" s="9"/>
    </row>
    <row r="2188" spans="13:13">
      <c r="M2188" s="9"/>
    </row>
    <row r="2189" spans="13:13">
      <c r="M2189" s="9"/>
    </row>
    <row r="2190" spans="13:13">
      <c r="M2190" s="9"/>
    </row>
    <row r="2191" spans="13:13">
      <c r="M2191" s="9"/>
    </row>
    <row r="2192" spans="13:13">
      <c r="M2192" s="9"/>
    </row>
    <row r="2193" spans="13:13">
      <c r="M2193" s="9"/>
    </row>
    <row r="2194" spans="13:13">
      <c r="M2194" s="9"/>
    </row>
    <row r="2195" spans="13:13">
      <c r="M2195" s="9"/>
    </row>
    <row r="2196" spans="13:13">
      <c r="M2196" s="9"/>
    </row>
    <row r="2197" spans="13:13">
      <c r="M2197" s="9"/>
    </row>
    <row r="2198" spans="13:13">
      <c r="M2198" s="9"/>
    </row>
    <row r="2199" spans="13:13">
      <c r="M2199" s="9"/>
    </row>
    <row r="2200" spans="13:13">
      <c r="M2200" s="9"/>
    </row>
    <row r="2201" spans="13:13">
      <c r="M2201" s="9"/>
    </row>
    <row r="2202" spans="13:13">
      <c r="M2202" s="9"/>
    </row>
    <row r="2203" spans="13:13">
      <c r="M2203" s="9"/>
    </row>
    <row r="2204" spans="13:13">
      <c r="M2204" s="9"/>
    </row>
    <row r="2205" spans="13:13">
      <c r="M2205" s="9"/>
    </row>
    <row r="2206" spans="13:13">
      <c r="M2206" s="9"/>
    </row>
    <row r="2207" spans="13:13">
      <c r="M2207" s="9"/>
    </row>
    <row r="2208" spans="13:13">
      <c r="M2208" s="9"/>
    </row>
    <row r="2209" spans="13:13">
      <c r="M2209" s="9"/>
    </row>
    <row r="2210" spans="13:13">
      <c r="M2210" s="9"/>
    </row>
    <row r="2211" spans="13:13">
      <c r="M2211" s="9"/>
    </row>
    <row r="2212" spans="13:13">
      <c r="M2212" s="9"/>
    </row>
    <row r="2213" spans="13:13">
      <c r="M2213" s="9"/>
    </row>
    <row r="2214" spans="13:13">
      <c r="M2214" s="9"/>
    </row>
    <row r="2215" spans="13:13">
      <c r="M2215" s="9"/>
    </row>
    <row r="2216" spans="13:13">
      <c r="M2216" s="9"/>
    </row>
    <row r="2217" spans="13:13">
      <c r="M2217" s="9"/>
    </row>
    <row r="2218" spans="13:13">
      <c r="M2218" s="9"/>
    </row>
    <row r="2219" spans="13:13">
      <c r="M2219" s="9"/>
    </row>
    <row r="2220" spans="13:13">
      <c r="M2220" s="9"/>
    </row>
    <row r="2221" spans="13:13">
      <c r="M2221" s="9"/>
    </row>
    <row r="2222" spans="13:13">
      <c r="M2222" s="9"/>
    </row>
    <row r="2223" spans="13:13">
      <c r="M2223" s="9"/>
    </row>
    <row r="2224" spans="13:13">
      <c r="M2224" s="9"/>
    </row>
    <row r="2225" spans="13:13">
      <c r="M2225" s="9"/>
    </row>
    <row r="2226" spans="13:13">
      <c r="M2226" s="9"/>
    </row>
    <row r="2227" spans="13:13">
      <c r="M2227" s="9"/>
    </row>
    <row r="2228" spans="13:13">
      <c r="M2228" s="9"/>
    </row>
    <row r="2229" spans="13:13">
      <c r="M2229" s="9"/>
    </row>
    <row r="2230" spans="13:13">
      <c r="M2230" s="9"/>
    </row>
    <row r="2231" spans="13:13">
      <c r="M2231" s="9"/>
    </row>
    <row r="2232" spans="13:13">
      <c r="M2232" s="9"/>
    </row>
    <row r="2233" spans="13:13">
      <c r="M2233" s="9"/>
    </row>
    <row r="2234" spans="13:13">
      <c r="M2234" s="9"/>
    </row>
    <row r="2235" spans="13:13">
      <c r="M2235" s="9"/>
    </row>
    <row r="2236" spans="13:13">
      <c r="M2236" s="9"/>
    </row>
    <row r="2237" spans="13:13">
      <c r="M2237" s="9"/>
    </row>
    <row r="2238" spans="13:13">
      <c r="M2238" s="9"/>
    </row>
    <row r="2239" spans="13:13">
      <c r="M2239" s="9"/>
    </row>
    <row r="2240" spans="13:13">
      <c r="M2240" s="9"/>
    </row>
    <row r="2241" spans="13:13">
      <c r="M2241" s="9"/>
    </row>
    <row r="2242" spans="13:13">
      <c r="M2242" s="9"/>
    </row>
    <row r="2243" spans="13:13">
      <c r="M2243" s="9"/>
    </row>
    <row r="2244" spans="13:13">
      <c r="M2244" s="9"/>
    </row>
    <row r="2245" spans="13:13">
      <c r="M2245" s="9"/>
    </row>
    <row r="2246" spans="13:13">
      <c r="M2246" s="9"/>
    </row>
    <row r="2247" spans="13:13">
      <c r="M2247" s="9"/>
    </row>
    <row r="2248" spans="13:13">
      <c r="M2248" s="9"/>
    </row>
    <row r="2249" spans="13:13">
      <c r="M2249" s="9"/>
    </row>
    <row r="2250" spans="13:13">
      <c r="M2250" s="9"/>
    </row>
    <row r="2251" spans="13:13">
      <c r="M2251" s="9"/>
    </row>
    <row r="2252" spans="13:13">
      <c r="M2252" s="9"/>
    </row>
    <row r="2253" spans="13:13">
      <c r="M2253" s="9"/>
    </row>
    <row r="2254" spans="13:13">
      <c r="M2254" s="9"/>
    </row>
    <row r="2255" spans="13:13">
      <c r="M2255" s="9"/>
    </row>
    <row r="2256" spans="13:13">
      <c r="M2256" s="9"/>
    </row>
    <row r="2257" spans="13:13">
      <c r="M2257" s="9"/>
    </row>
    <row r="2258" spans="13:13">
      <c r="M2258" s="9"/>
    </row>
    <row r="2259" spans="13:13">
      <c r="M2259" s="9"/>
    </row>
    <row r="2260" spans="13:13">
      <c r="M2260" s="9"/>
    </row>
    <row r="2261" spans="13:13">
      <c r="M2261" s="9"/>
    </row>
    <row r="2262" spans="13:13">
      <c r="M2262" s="9"/>
    </row>
    <row r="2263" spans="13:13">
      <c r="M2263" s="9"/>
    </row>
    <row r="2264" spans="13:13">
      <c r="M2264" s="9"/>
    </row>
    <row r="2265" spans="13:13">
      <c r="M2265" s="9"/>
    </row>
    <row r="2266" spans="13:13">
      <c r="M2266" s="9"/>
    </row>
    <row r="2267" spans="13:13">
      <c r="M2267" s="9"/>
    </row>
    <row r="2268" spans="13:13">
      <c r="M2268" s="9"/>
    </row>
    <row r="2269" spans="13:13">
      <c r="M2269" s="9"/>
    </row>
    <row r="2270" spans="13:13">
      <c r="M2270" s="9"/>
    </row>
    <row r="2271" spans="13:13">
      <c r="M2271" s="9"/>
    </row>
    <row r="2272" spans="13:13">
      <c r="M2272" s="9"/>
    </row>
    <row r="2273" spans="13:13">
      <c r="M2273" s="9"/>
    </row>
    <row r="2274" spans="13:13">
      <c r="M2274" s="9"/>
    </row>
    <row r="2275" spans="13:13">
      <c r="M2275" s="9"/>
    </row>
    <row r="2276" spans="13:13">
      <c r="M2276" s="9"/>
    </row>
    <row r="2277" spans="13:13">
      <c r="M2277" s="9"/>
    </row>
    <row r="2278" spans="13:13">
      <c r="M2278" s="9"/>
    </row>
    <row r="2279" spans="13:13">
      <c r="M2279" s="9"/>
    </row>
    <row r="2280" spans="13:13">
      <c r="M2280" s="9"/>
    </row>
    <row r="2281" spans="13:13">
      <c r="M2281" s="9"/>
    </row>
    <row r="2282" spans="13:13">
      <c r="M2282" s="9"/>
    </row>
    <row r="2283" spans="13:13">
      <c r="M2283" s="9"/>
    </row>
    <row r="2284" spans="13:13">
      <c r="M2284" s="9"/>
    </row>
    <row r="2285" spans="13:13">
      <c r="M2285" s="9"/>
    </row>
    <row r="2286" spans="13:13">
      <c r="M2286" s="9"/>
    </row>
    <row r="2287" spans="13:13">
      <c r="M2287" s="9"/>
    </row>
    <row r="2288" spans="13:13">
      <c r="M2288" s="9"/>
    </row>
    <row r="2289" spans="13:13">
      <c r="M2289" s="9"/>
    </row>
    <row r="2290" spans="13:13">
      <c r="M2290" s="9"/>
    </row>
    <row r="2291" spans="13:13">
      <c r="M2291" s="9"/>
    </row>
    <row r="2292" spans="13:13">
      <c r="M2292" s="9"/>
    </row>
    <row r="2293" spans="13:13">
      <c r="M2293" s="9"/>
    </row>
    <row r="2294" spans="13:13">
      <c r="M2294" s="9"/>
    </row>
    <row r="2295" spans="13:13">
      <c r="M2295" s="9"/>
    </row>
    <row r="2296" spans="13:13">
      <c r="M2296" s="9"/>
    </row>
    <row r="2297" spans="13:13">
      <c r="M2297" s="9"/>
    </row>
    <row r="2298" spans="13:13">
      <c r="M2298" s="9"/>
    </row>
    <row r="2299" spans="13:13">
      <c r="M2299" s="9"/>
    </row>
    <row r="2300" spans="13:13">
      <c r="M2300" s="9"/>
    </row>
    <row r="2301" spans="13:13">
      <c r="M2301" s="9"/>
    </row>
    <row r="2302" spans="13:13">
      <c r="M2302" s="9"/>
    </row>
    <row r="2303" spans="13:13">
      <c r="M2303" s="9"/>
    </row>
    <row r="2304" spans="13:13">
      <c r="M2304" s="9"/>
    </row>
    <row r="2305" spans="13:13">
      <c r="M2305" s="9"/>
    </row>
    <row r="2306" spans="13:13">
      <c r="M2306" s="9"/>
    </row>
    <row r="2307" spans="13:13">
      <c r="M2307" s="9"/>
    </row>
    <row r="2308" spans="13:13">
      <c r="M2308" s="9"/>
    </row>
    <row r="2309" spans="13:13">
      <c r="M2309" s="9"/>
    </row>
    <row r="2310" spans="13:13">
      <c r="M2310" s="9"/>
    </row>
    <row r="2311" spans="13:13">
      <c r="M2311" s="9"/>
    </row>
    <row r="2312" spans="13:13">
      <c r="M2312" s="9"/>
    </row>
    <row r="2313" spans="13:13">
      <c r="M2313" s="9"/>
    </row>
    <row r="2314" spans="13:13">
      <c r="M2314" s="9"/>
    </row>
    <row r="2315" spans="13:13">
      <c r="M2315" s="9"/>
    </row>
    <row r="2316" spans="13:13">
      <c r="M2316" s="9"/>
    </row>
    <row r="2317" spans="13:13">
      <c r="M2317" s="9"/>
    </row>
    <row r="2318" spans="13:13">
      <c r="M2318" s="9"/>
    </row>
    <row r="2319" spans="13:13">
      <c r="M2319" s="9"/>
    </row>
    <row r="2320" spans="13:13">
      <c r="M2320" s="9"/>
    </row>
    <row r="2321" spans="13:13">
      <c r="M2321" s="9"/>
    </row>
    <row r="2322" spans="13:13">
      <c r="M2322" s="9"/>
    </row>
    <row r="2323" spans="13:13">
      <c r="M2323" s="9"/>
    </row>
    <row r="2324" spans="13:13">
      <c r="M2324" s="9"/>
    </row>
    <row r="2325" spans="13:13">
      <c r="M2325" s="9"/>
    </row>
    <row r="2326" spans="13:13">
      <c r="M2326" s="9"/>
    </row>
    <row r="2327" spans="13:13">
      <c r="M2327" s="9"/>
    </row>
    <row r="2328" spans="13:13">
      <c r="M2328" s="9"/>
    </row>
    <row r="2329" spans="13:13">
      <c r="M2329" s="9"/>
    </row>
    <row r="2330" spans="13:13">
      <c r="M2330" s="9"/>
    </row>
    <row r="2331" spans="13:13">
      <c r="M2331" s="9"/>
    </row>
    <row r="2332" spans="13:13">
      <c r="M2332" s="9"/>
    </row>
    <row r="2333" spans="13:13">
      <c r="M2333" s="9"/>
    </row>
    <row r="2334" spans="13:13">
      <c r="M2334" s="9"/>
    </row>
    <row r="2335" spans="13:13">
      <c r="M2335" s="9"/>
    </row>
    <row r="2336" spans="13:13">
      <c r="M2336" s="9"/>
    </row>
    <row r="2337" spans="13:13">
      <c r="M2337" s="9"/>
    </row>
    <row r="2338" spans="13:13">
      <c r="M2338" s="9"/>
    </row>
    <row r="2339" spans="13:13">
      <c r="M2339" s="9"/>
    </row>
    <row r="2340" spans="13:13">
      <c r="M2340" s="9"/>
    </row>
    <row r="2341" spans="13:13">
      <c r="M2341" s="9"/>
    </row>
    <row r="2342" spans="13:13">
      <c r="M2342" s="9"/>
    </row>
    <row r="2343" spans="13:13">
      <c r="M2343" s="9"/>
    </row>
    <row r="2344" spans="13:13">
      <c r="M2344" s="9"/>
    </row>
    <row r="2345" spans="13:13">
      <c r="M2345" s="9"/>
    </row>
    <row r="2346" spans="13:13">
      <c r="M2346" s="9"/>
    </row>
    <row r="2347" spans="13:13">
      <c r="M2347" s="9"/>
    </row>
    <row r="2348" spans="13:13">
      <c r="M2348" s="9"/>
    </row>
    <row r="2349" spans="13:13">
      <c r="M2349" s="9"/>
    </row>
    <row r="2350" spans="13:13">
      <c r="M2350" s="9"/>
    </row>
    <row r="2351" spans="13:13">
      <c r="M2351" s="9"/>
    </row>
    <row r="2352" spans="13:13">
      <c r="M2352" s="9"/>
    </row>
    <row r="2353" spans="13:13">
      <c r="M2353" s="9"/>
    </row>
    <row r="2354" spans="13:13">
      <c r="M2354" s="9"/>
    </row>
    <row r="2355" spans="13:13">
      <c r="M2355" s="9"/>
    </row>
    <row r="2356" spans="13:13">
      <c r="M2356" s="9"/>
    </row>
    <row r="2357" spans="13:13">
      <c r="M2357" s="9"/>
    </row>
    <row r="2358" spans="13:13">
      <c r="M2358" s="9"/>
    </row>
    <row r="2359" spans="13:13">
      <c r="M2359" s="9"/>
    </row>
    <row r="2360" spans="13:13">
      <c r="M2360" s="9"/>
    </row>
    <row r="2361" spans="13:13">
      <c r="M2361" s="9"/>
    </row>
    <row r="2362" spans="13:13">
      <c r="M2362" s="9"/>
    </row>
    <row r="2363" spans="13:13">
      <c r="M2363" s="9"/>
    </row>
    <row r="2364" spans="13:13">
      <c r="M2364" s="9"/>
    </row>
    <row r="2365" spans="13:13">
      <c r="M2365" s="9"/>
    </row>
    <row r="2366" spans="13:13">
      <c r="M2366" s="9"/>
    </row>
    <row r="2367" spans="13:13">
      <c r="M2367" s="9"/>
    </row>
    <row r="2368" spans="13:13">
      <c r="M2368" s="9"/>
    </row>
    <row r="2369" spans="13:13">
      <c r="M2369" s="9"/>
    </row>
    <row r="2370" spans="13:13">
      <c r="M2370" s="9"/>
    </row>
    <row r="2371" spans="13:13">
      <c r="M2371" s="9"/>
    </row>
    <row r="2372" spans="13:13">
      <c r="M2372" s="9"/>
    </row>
    <row r="2373" spans="13:13">
      <c r="M2373" s="9"/>
    </row>
    <row r="2374" spans="13:13">
      <c r="M2374" s="9"/>
    </row>
    <row r="2375" spans="13:13">
      <c r="M2375" s="9"/>
    </row>
    <row r="2376" spans="13:13">
      <c r="M2376" s="9"/>
    </row>
    <row r="2377" spans="13:13">
      <c r="M2377" s="9"/>
    </row>
    <row r="2378" spans="13:13">
      <c r="M2378" s="9"/>
    </row>
    <row r="2379" spans="13:13">
      <c r="M2379" s="9"/>
    </row>
    <row r="2380" spans="13:13">
      <c r="M2380" s="9"/>
    </row>
    <row r="2381" spans="13:13">
      <c r="M2381" s="9"/>
    </row>
    <row r="2382" spans="13:13">
      <c r="M2382" s="9"/>
    </row>
    <row r="2383" spans="13:13">
      <c r="M2383" s="9"/>
    </row>
    <row r="2384" spans="13:13">
      <c r="M2384" s="9"/>
    </row>
    <row r="2385" spans="13:13">
      <c r="M2385" s="9"/>
    </row>
    <row r="2386" spans="13:13">
      <c r="M2386" s="9"/>
    </row>
    <row r="2387" spans="13:13">
      <c r="M2387" s="9"/>
    </row>
    <row r="2388" spans="13:13">
      <c r="M2388" s="9"/>
    </row>
    <row r="2389" spans="13:13">
      <c r="M2389" s="9"/>
    </row>
    <row r="2390" spans="13:13">
      <c r="M2390" s="9"/>
    </row>
    <row r="2391" spans="13:13">
      <c r="M2391" s="9"/>
    </row>
    <row r="2392" spans="13:13">
      <c r="M2392" s="9"/>
    </row>
    <row r="2393" spans="13:13">
      <c r="M2393" s="9"/>
    </row>
    <row r="2394" spans="13:13">
      <c r="M2394" s="9"/>
    </row>
    <row r="2395" spans="13:13">
      <c r="M2395" s="9"/>
    </row>
    <row r="2396" spans="13:13">
      <c r="M2396" s="9"/>
    </row>
    <row r="2397" spans="13:13">
      <c r="M2397" s="9"/>
    </row>
    <row r="2398" spans="13:13">
      <c r="M2398" s="9"/>
    </row>
    <row r="2399" spans="13:13">
      <c r="M2399" s="9"/>
    </row>
    <row r="2400" spans="13:13">
      <c r="M2400" s="9"/>
    </row>
    <row r="2401" spans="13:13">
      <c r="M2401" s="9"/>
    </row>
    <row r="2402" spans="13:13">
      <c r="M2402" s="9"/>
    </row>
    <row r="2403" spans="13:13">
      <c r="M2403" s="9"/>
    </row>
    <row r="2404" spans="13:13">
      <c r="M2404" s="9"/>
    </row>
    <row r="2405" spans="13:13">
      <c r="M2405" s="9"/>
    </row>
    <row r="2406" spans="13:13">
      <c r="M2406" s="9"/>
    </row>
    <row r="2407" spans="13:13">
      <c r="M2407" s="9"/>
    </row>
    <row r="2408" spans="13:13">
      <c r="M2408" s="9"/>
    </row>
    <row r="2409" spans="13:13">
      <c r="M2409" s="9"/>
    </row>
    <row r="2410" spans="13:13">
      <c r="M2410" s="9"/>
    </row>
    <row r="2411" spans="13:13">
      <c r="M2411" s="9"/>
    </row>
    <row r="2412" spans="13:13">
      <c r="M2412" s="9"/>
    </row>
    <row r="2413" spans="13:13">
      <c r="M2413" s="9"/>
    </row>
    <row r="2414" spans="13:13">
      <c r="M2414" s="9"/>
    </row>
    <row r="2415" spans="13:13">
      <c r="M2415" s="9"/>
    </row>
    <row r="2416" spans="13:13">
      <c r="M2416" s="9"/>
    </row>
    <row r="2417" spans="13:13">
      <c r="M2417" s="9"/>
    </row>
    <row r="2418" spans="13:13">
      <c r="M2418" s="9"/>
    </row>
    <row r="2419" spans="13:13">
      <c r="M2419" s="9"/>
    </row>
    <row r="2420" spans="13:13">
      <c r="M2420" s="9"/>
    </row>
    <row r="2421" spans="13:13">
      <c r="M2421" s="9"/>
    </row>
    <row r="2422" spans="13:13">
      <c r="M2422" s="9"/>
    </row>
    <row r="2423" spans="13:13">
      <c r="M2423" s="9"/>
    </row>
    <row r="2424" spans="13:13">
      <c r="M2424" s="9"/>
    </row>
    <row r="2425" spans="13:13">
      <c r="M2425" s="9"/>
    </row>
    <row r="2426" spans="13:13">
      <c r="M2426" s="9"/>
    </row>
    <row r="2427" spans="13:13">
      <c r="M2427" s="9"/>
    </row>
    <row r="2428" spans="13:13">
      <c r="M2428" s="9"/>
    </row>
    <row r="2429" spans="13:13">
      <c r="M2429" s="9"/>
    </row>
    <row r="2430" spans="13:13">
      <c r="M2430" s="9"/>
    </row>
    <row r="2431" spans="13:13">
      <c r="M2431" s="9"/>
    </row>
    <row r="2432" spans="13:13">
      <c r="M2432" s="9"/>
    </row>
    <row r="2433" spans="13:13">
      <c r="M2433" s="9"/>
    </row>
    <row r="2434" spans="13:13">
      <c r="M2434" s="9"/>
    </row>
    <row r="2435" spans="13:13">
      <c r="M2435" s="9"/>
    </row>
    <row r="2436" spans="13:13">
      <c r="M2436" s="9"/>
    </row>
    <row r="2437" spans="13:13">
      <c r="M2437" s="9"/>
    </row>
    <row r="2438" spans="13:13">
      <c r="M2438" s="9"/>
    </row>
    <row r="2439" spans="13:13">
      <c r="M2439" s="9"/>
    </row>
    <row r="2440" spans="13:13">
      <c r="M2440" s="9"/>
    </row>
    <row r="2441" spans="13:13">
      <c r="M2441" s="9"/>
    </row>
    <row r="2442" spans="13:13">
      <c r="M2442" s="9"/>
    </row>
    <row r="2443" spans="13:13">
      <c r="M2443" s="9"/>
    </row>
    <row r="2444" spans="13:13">
      <c r="M2444" s="9"/>
    </row>
    <row r="2445" spans="13:13">
      <c r="M2445" s="9"/>
    </row>
    <row r="2446" spans="13:13">
      <c r="M2446" s="9"/>
    </row>
    <row r="2447" spans="13:13">
      <c r="M2447" s="9"/>
    </row>
    <row r="2448" spans="13:13">
      <c r="M2448" s="9"/>
    </row>
    <row r="2449" spans="13:13">
      <c r="M2449" s="9"/>
    </row>
    <row r="2450" spans="13:13">
      <c r="M2450" s="9"/>
    </row>
    <row r="2451" spans="13:13">
      <c r="M2451" s="9"/>
    </row>
    <row r="2452" spans="13:13">
      <c r="M2452" s="9"/>
    </row>
    <row r="2453" spans="13:13">
      <c r="M2453" s="9"/>
    </row>
    <row r="2454" spans="13:13">
      <c r="M2454" s="9"/>
    </row>
    <row r="2455" spans="13:13">
      <c r="M2455" s="9"/>
    </row>
    <row r="2456" spans="13:13">
      <c r="M2456" s="9"/>
    </row>
    <row r="2457" spans="13:13">
      <c r="M2457" s="9"/>
    </row>
    <row r="2458" spans="13:13">
      <c r="M2458" s="9"/>
    </row>
    <row r="2459" spans="13:13">
      <c r="M2459" s="9"/>
    </row>
    <row r="2460" spans="13:13">
      <c r="M2460" s="9"/>
    </row>
    <row r="2461" spans="13:13">
      <c r="M2461" s="9"/>
    </row>
    <row r="2462" spans="13:13">
      <c r="M2462" s="9"/>
    </row>
    <row r="2463" spans="13:13">
      <c r="M2463" s="9"/>
    </row>
    <row r="2464" spans="13:13">
      <c r="M2464" s="9"/>
    </row>
    <row r="2465" spans="13:13">
      <c r="M2465" s="9"/>
    </row>
    <row r="2466" spans="13:13">
      <c r="M2466" s="9"/>
    </row>
    <row r="2467" spans="13:13">
      <c r="M2467" s="9"/>
    </row>
    <row r="2468" spans="13:13">
      <c r="M2468" s="9"/>
    </row>
    <row r="2469" spans="13:13">
      <c r="M2469" s="9"/>
    </row>
    <row r="2470" spans="13:13">
      <c r="M2470" s="9"/>
    </row>
    <row r="2471" spans="13:13">
      <c r="M2471" s="9"/>
    </row>
    <row r="2472" spans="13:13">
      <c r="M2472" s="9"/>
    </row>
    <row r="2473" spans="13:13">
      <c r="M2473" s="9"/>
    </row>
    <row r="2474" spans="13:13">
      <c r="M2474" s="9"/>
    </row>
    <row r="2475" spans="13:13">
      <c r="M2475" s="9"/>
    </row>
    <row r="2476" spans="13:13">
      <c r="M2476" s="9"/>
    </row>
    <row r="2477" spans="13:13">
      <c r="M2477" s="9"/>
    </row>
    <row r="2478" spans="13:13">
      <c r="M2478" s="9"/>
    </row>
    <row r="2479" spans="13:13">
      <c r="M2479" s="9"/>
    </row>
    <row r="2480" spans="13:13">
      <c r="M2480" s="9"/>
    </row>
    <row r="2481" spans="13:13">
      <c r="M2481" s="9"/>
    </row>
    <row r="2482" spans="13:13">
      <c r="M2482" s="9"/>
    </row>
    <row r="2483" spans="13:13">
      <c r="M2483" s="9"/>
    </row>
    <row r="2484" spans="13:13">
      <c r="M2484" s="9"/>
    </row>
    <row r="2485" spans="13:13">
      <c r="M2485" s="9"/>
    </row>
    <row r="2486" spans="13:13">
      <c r="M2486" s="9"/>
    </row>
    <row r="2487" spans="13:13">
      <c r="M2487" s="9"/>
    </row>
    <row r="2488" spans="13:13">
      <c r="M2488" s="9"/>
    </row>
    <row r="2489" spans="13:13">
      <c r="M2489" s="9"/>
    </row>
    <row r="2490" spans="13:13">
      <c r="M2490" s="9"/>
    </row>
    <row r="2491" spans="13:13">
      <c r="M2491" s="9"/>
    </row>
    <row r="2492" spans="13:13">
      <c r="M2492" s="9"/>
    </row>
    <row r="2493" spans="13:13">
      <c r="M2493" s="9"/>
    </row>
    <row r="2494" spans="13:13">
      <c r="M2494" s="9"/>
    </row>
    <row r="2495" spans="13:13">
      <c r="M2495" s="9"/>
    </row>
    <row r="2496" spans="13:13">
      <c r="M2496" s="9"/>
    </row>
    <row r="2497" spans="13:13">
      <c r="M2497" s="9"/>
    </row>
    <row r="2498" spans="13:13">
      <c r="M2498" s="9"/>
    </row>
    <row r="2499" spans="13:13">
      <c r="M2499" s="9"/>
    </row>
    <row r="2500" spans="13:13">
      <c r="M2500" s="9"/>
    </row>
    <row r="2501" spans="13:13">
      <c r="M2501" s="9"/>
    </row>
    <row r="2502" spans="13:13">
      <c r="M2502" s="9"/>
    </row>
    <row r="2503" spans="13:13">
      <c r="M2503" s="9"/>
    </row>
    <row r="2504" spans="13:13">
      <c r="M2504" s="9"/>
    </row>
    <row r="2505" spans="13:13">
      <c r="M2505" s="9"/>
    </row>
    <row r="2506" spans="13:13">
      <c r="M2506" s="9"/>
    </row>
    <row r="2507" spans="13:13">
      <c r="M2507" s="9"/>
    </row>
    <row r="2508" spans="13:13">
      <c r="M2508" s="9"/>
    </row>
    <row r="2509" spans="13:13">
      <c r="M2509" s="9"/>
    </row>
    <row r="2510" spans="13:13">
      <c r="M2510" s="9"/>
    </row>
    <row r="2511" spans="13:13">
      <c r="M2511" s="9"/>
    </row>
    <row r="2512" spans="13:13">
      <c r="M2512" s="9"/>
    </row>
    <row r="2513" spans="13:13">
      <c r="M2513" s="9"/>
    </row>
    <row r="2514" spans="13:13">
      <c r="M2514" s="9"/>
    </row>
    <row r="2515" spans="13:13">
      <c r="M2515" s="9"/>
    </row>
    <row r="2516" spans="13:13">
      <c r="M2516" s="9"/>
    </row>
    <row r="2517" spans="13:13">
      <c r="M2517" s="9"/>
    </row>
    <row r="2518" spans="13:13">
      <c r="M2518" s="9"/>
    </row>
    <row r="2519" spans="13:13">
      <c r="M2519" s="9"/>
    </row>
    <row r="2520" spans="13:13">
      <c r="M2520" s="9"/>
    </row>
    <row r="2521" spans="13:13">
      <c r="M2521" s="9"/>
    </row>
    <row r="2522" spans="13:13">
      <c r="M2522" s="9"/>
    </row>
    <row r="2523" spans="13:13">
      <c r="M2523" s="9"/>
    </row>
    <row r="2524" spans="13:13">
      <c r="M2524" s="9"/>
    </row>
    <row r="2525" spans="13:13">
      <c r="M2525" s="9"/>
    </row>
    <row r="2526" spans="13:13">
      <c r="M2526" s="9"/>
    </row>
    <row r="2527" spans="13:13">
      <c r="M2527" s="9"/>
    </row>
    <row r="2528" spans="13:13">
      <c r="M2528" s="9"/>
    </row>
    <row r="2529" spans="13:13">
      <c r="M2529" s="9"/>
    </row>
    <row r="2530" spans="13:13">
      <c r="M2530" s="9"/>
    </row>
    <row r="2531" spans="13:13">
      <c r="M2531" s="9"/>
    </row>
    <row r="2532" spans="13:13">
      <c r="M2532" s="9"/>
    </row>
    <row r="2533" spans="13:13">
      <c r="M2533" s="9"/>
    </row>
    <row r="2534" spans="13:13">
      <c r="M2534" s="9"/>
    </row>
    <row r="2535" spans="13:13">
      <c r="M2535" s="9"/>
    </row>
    <row r="2536" spans="13:13">
      <c r="M2536" s="9"/>
    </row>
    <row r="2537" spans="13:13">
      <c r="M2537" s="9"/>
    </row>
    <row r="2538" spans="13:13">
      <c r="M2538" s="9"/>
    </row>
    <row r="2539" spans="13:13">
      <c r="M2539" s="9"/>
    </row>
    <row r="2540" spans="13:13">
      <c r="M2540" s="9"/>
    </row>
    <row r="2541" spans="13:13">
      <c r="M2541" s="9"/>
    </row>
    <row r="2542" spans="13:13">
      <c r="M2542" s="9"/>
    </row>
    <row r="2543" spans="13:13">
      <c r="M2543" s="9"/>
    </row>
    <row r="2544" spans="13:13">
      <c r="M2544" s="9"/>
    </row>
    <row r="2545" spans="13:13">
      <c r="M2545" s="9"/>
    </row>
    <row r="2546" spans="13:13">
      <c r="M2546" s="9"/>
    </row>
    <row r="2547" spans="13:13">
      <c r="M2547" s="9"/>
    </row>
    <row r="2548" spans="13:13">
      <c r="M2548" s="9"/>
    </row>
    <row r="2549" spans="13:13">
      <c r="M2549" s="9"/>
    </row>
    <row r="2550" spans="13:13">
      <c r="M2550" s="9"/>
    </row>
    <row r="2551" spans="13:13">
      <c r="M2551" s="9"/>
    </row>
    <row r="2552" spans="13:13">
      <c r="M2552" s="9"/>
    </row>
    <row r="2553" spans="13:13">
      <c r="M2553" s="9"/>
    </row>
    <row r="2554" spans="13:13">
      <c r="M2554" s="9"/>
    </row>
    <row r="2555" spans="13:13">
      <c r="M2555" s="9"/>
    </row>
    <row r="2556" spans="13:13">
      <c r="M2556" s="9"/>
    </row>
    <row r="2557" spans="13:13">
      <c r="M2557" s="9"/>
    </row>
    <row r="2558" spans="13:13">
      <c r="M2558" s="9"/>
    </row>
    <row r="2559" spans="13:13">
      <c r="M2559" s="9"/>
    </row>
    <row r="2560" spans="13:13">
      <c r="M2560" s="9"/>
    </row>
    <row r="2561" spans="13:13">
      <c r="M2561" s="9"/>
    </row>
    <row r="2562" spans="13:13">
      <c r="M2562" s="9"/>
    </row>
    <row r="2563" spans="13:13">
      <c r="M2563" s="9"/>
    </row>
    <row r="2564" spans="13:13">
      <c r="M2564" s="9"/>
    </row>
    <row r="2565" spans="13:13">
      <c r="M2565" s="9"/>
    </row>
    <row r="2566" spans="13:13">
      <c r="M2566" s="9"/>
    </row>
    <row r="2567" spans="13:13">
      <c r="M2567" s="9"/>
    </row>
    <row r="2568" spans="13:13">
      <c r="M2568" s="9"/>
    </row>
    <row r="2569" spans="13:13">
      <c r="M2569" s="9"/>
    </row>
    <row r="2570" spans="13:13">
      <c r="M2570" s="9"/>
    </row>
    <row r="2571" spans="13:13">
      <c r="M2571" s="9"/>
    </row>
    <row r="2572" spans="13:13">
      <c r="M2572" s="9"/>
    </row>
    <row r="2573" spans="13:13">
      <c r="M2573" s="9"/>
    </row>
    <row r="2574" spans="13:13">
      <c r="M2574" s="9"/>
    </row>
    <row r="2575" spans="13:13">
      <c r="M2575" s="9"/>
    </row>
    <row r="2576" spans="13:13">
      <c r="M2576" s="9"/>
    </row>
    <row r="2577" spans="13:13">
      <c r="M2577" s="9"/>
    </row>
    <row r="2578" spans="13:13">
      <c r="M2578" s="9"/>
    </row>
    <row r="2579" spans="13:13">
      <c r="M2579" s="9"/>
    </row>
    <row r="2580" spans="13:13">
      <c r="M2580" s="9"/>
    </row>
    <row r="2581" spans="13:13">
      <c r="M2581" s="9"/>
    </row>
    <row r="2582" spans="13:13">
      <c r="M2582" s="9"/>
    </row>
    <row r="2583" spans="13:13">
      <c r="M2583" s="9"/>
    </row>
    <row r="2584" spans="13:13">
      <c r="M2584" s="9"/>
    </row>
    <row r="2585" spans="13:13">
      <c r="M2585" s="9"/>
    </row>
    <row r="2586" spans="13:13">
      <c r="M2586" s="9"/>
    </row>
    <row r="2587" spans="13:13">
      <c r="M2587" s="9"/>
    </row>
    <row r="2588" spans="13:13">
      <c r="M2588" s="9"/>
    </row>
    <row r="2589" spans="13:13">
      <c r="M2589" s="9"/>
    </row>
    <row r="2590" spans="13:13">
      <c r="M2590" s="9"/>
    </row>
    <row r="2591" spans="13:13">
      <c r="M2591" s="9"/>
    </row>
    <row r="2592" spans="13:13">
      <c r="M2592" s="9"/>
    </row>
    <row r="2593" spans="13:13">
      <c r="M2593" s="9"/>
    </row>
    <row r="2594" spans="13:13">
      <c r="M2594" s="9"/>
    </row>
    <row r="2595" spans="13:13">
      <c r="M2595" s="9"/>
    </row>
    <row r="2596" spans="13:13">
      <c r="M2596" s="9"/>
    </row>
    <row r="2597" spans="13:13">
      <c r="M2597" s="9"/>
    </row>
    <row r="2598" spans="13:13">
      <c r="M2598" s="9"/>
    </row>
    <row r="2599" spans="13:13">
      <c r="M2599" s="9"/>
    </row>
    <row r="2600" spans="13:13">
      <c r="M2600" s="9"/>
    </row>
    <row r="2601" spans="13:13">
      <c r="M2601" s="9"/>
    </row>
    <row r="2602" spans="13:13">
      <c r="M2602" s="9"/>
    </row>
    <row r="2603" spans="13:13">
      <c r="M2603" s="9"/>
    </row>
    <row r="2604" spans="13:13">
      <c r="M2604" s="9"/>
    </row>
    <row r="2605" spans="13:13">
      <c r="M2605" s="9"/>
    </row>
    <row r="2606" spans="13:13">
      <c r="M2606" s="9"/>
    </row>
    <row r="2607" spans="13:13">
      <c r="M2607" s="9"/>
    </row>
    <row r="2608" spans="13:13">
      <c r="M2608" s="9"/>
    </row>
    <row r="2609" spans="13:13">
      <c r="M2609" s="9"/>
    </row>
    <row r="2610" spans="13:13">
      <c r="M2610" s="9"/>
    </row>
    <row r="2611" spans="13:13">
      <c r="M2611" s="9"/>
    </row>
    <row r="2612" spans="13:13">
      <c r="M2612" s="9"/>
    </row>
    <row r="2613" spans="13:13">
      <c r="M2613" s="9"/>
    </row>
    <row r="2614" spans="13:13">
      <c r="M2614" s="9"/>
    </row>
    <row r="2615" spans="13:13">
      <c r="M2615" s="9"/>
    </row>
    <row r="2616" spans="13:13">
      <c r="M2616" s="9"/>
    </row>
    <row r="2617" spans="13:13">
      <c r="M2617" s="9"/>
    </row>
    <row r="2618" spans="13:13">
      <c r="M2618" s="9"/>
    </row>
    <row r="2619" spans="13:13">
      <c r="M2619" s="9"/>
    </row>
    <row r="2620" spans="13:13">
      <c r="M2620" s="9"/>
    </row>
    <row r="2621" spans="13:13">
      <c r="M2621" s="9"/>
    </row>
    <row r="2622" spans="13:13">
      <c r="M2622" s="9"/>
    </row>
    <row r="2623" spans="13:13">
      <c r="M2623" s="9"/>
    </row>
    <row r="2624" spans="13:13">
      <c r="M2624" s="9"/>
    </row>
    <row r="2625" spans="13:13">
      <c r="M2625" s="9"/>
    </row>
    <row r="2626" spans="13:13">
      <c r="M2626" s="9"/>
    </row>
    <row r="2627" spans="13:13">
      <c r="M2627" s="9"/>
    </row>
    <row r="2628" spans="13:13">
      <c r="M2628" s="9"/>
    </row>
    <row r="2629" spans="13:13">
      <c r="M2629" s="9"/>
    </row>
    <row r="2630" spans="13:13">
      <c r="M2630" s="9"/>
    </row>
    <row r="2631" spans="13:13">
      <c r="M2631" s="9"/>
    </row>
    <row r="2632" spans="13:13">
      <c r="M2632" s="9"/>
    </row>
    <row r="2633" spans="13:13">
      <c r="M2633" s="9"/>
    </row>
    <row r="2634" spans="13:13">
      <c r="M2634" s="9"/>
    </row>
    <row r="2635" spans="13:13">
      <c r="M2635" s="9"/>
    </row>
    <row r="2636" spans="13:13">
      <c r="M2636" s="9"/>
    </row>
    <row r="2637" spans="13:13">
      <c r="M2637" s="9"/>
    </row>
    <row r="2638" spans="13:13">
      <c r="M2638" s="9"/>
    </row>
    <row r="2639" spans="13:13">
      <c r="M2639" s="9"/>
    </row>
    <row r="2640" spans="13:13">
      <c r="M2640" s="9"/>
    </row>
    <row r="2641" spans="13:13">
      <c r="M2641" s="9"/>
    </row>
    <row r="2642" spans="13:13">
      <c r="M2642" s="9"/>
    </row>
    <row r="2643" spans="13:13">
      <c r="M2643" s="9"/>
    </row>
    <row r="2644" spans="13:13">
      <c r="M2644" s="9"/>
    </row>
    <row r="2645" spans="13:13">
      <c r="M2645" s="9"/>
    </row>
    <row r="2646" spans="13:13">
      <c r="M2646" s="9"/>
    </row>
    <row r="2647" spans="13:13">
      <c r="M2647" s="9"/>
    </row>
    <row r="2648" spans="13:13">
      <c r="M2648" s="9"/>
    </row>
    <row r="2649" spans="13:13">
      <c r="M2649" s="9"/>
    </row>
    <row r="2650" spans="13:13">
      <c r="M2650" s="9"/>
    </row>
    <row r="2651" spans="13:13">
      <c r="M2651" s="9"/>
    </row>
    <row r="2652" spans="13:13">
      <c r="M2652" s="9"/>
    </row>
    <row r="2653" spans="13:13">
      <c r="M2653" s="9"/>
    </row>
    <row r="2654" spans="13:13">
      <c r="M2654" s="9"/>
    </row>
    <row r="2655" spans="13:13">
      <c r="M2655" s="9"/>
    </row>
    <row r="2656" spans="13:13">
      <c r="M2656" s="9"/>
    </row>
    <row r="2657" spans="13:13">
      <c r="M2657" s="9"/>
    </row>
    <row r="2658" spans="13:13">
      <c r="M2658" s="9"/>
    </row>
    <row r="2659" spans="13:13">
      <c r="M2659" s="9"/>
    </row>
    <row r="2660" spans="13:13">
      <c r="M2660" s="9"/>
    </row>
    <row r="2661" spans="13:13">
      <c r="M2661" s="9"/>
    </row>
    <row r="2662" spans="13:13">
      <c r="M2662" s="9"/>
    </row>
    <row r="2663" spans="13:13">
      <c r="M2663" s="9"/>
    </row>
    <row r="2664" spans="13:13">
      <c r="M2664" s="9"/>
    </row>
    <row r="2665" spans="13:13">
      <c r="M2665" s="9"/>
    </row>
    <row r="2666" spans="13:13">
      <c r="M2666" s="9"/>
    </row>
    <row r="2667" spans="13:13">
      <c r="M2667" s="9"/>
    </row>
    <row r="2668" spans="13:13">
      <c r="M2668" s="9"/>
    </row>
    <row r="2669" spans="13:13">
      <c r="M2669" s="9"/>
    </row>
    <row r="2670" spans="13:13">
      <c r="M2670" s="9"/>
    </row>
    <row r="2671" spans="13:13">
      <c r="M2671" s="9"/>
    </row>
    <row r="2672" spans="13:13">
      <c r="M2672" s="9"/>
    </row>
    <row r="2673" spans="13:13">
      <c r="M2673" s="9"/>
    </row>
    <row r="2674" spans="13:13">
      <c r="M2674" s="9"/>
    </row>
    <row r="2675" spans="13:13">
      <c r="M2675" s="9"/>
    </row>
    <row r="2676" spans="13:13">
      <c r="M2676" s="9"/>
    </row>
    <row r="2677" spans="13:13">
      <c r="M2677" s="9"/>
    </row>
    <row r="2678" spans="13:13">
      <c r="M2678" s="9"/>
    </row>
    <row r="2679" spans="13:13">
      <c r="M2679" s="9"/>
    </row>
    <row r="2680" spans="13:13">
      <c r="M2680" s="9"/>
    </row>
    <row r="2681" spans="13:13">
      <c r="M2681" s="9"/>
    </row>
    <row r="2682" spans="13:13">
      <c r="M2682" s="9"/>
    </row>
    <row r="2683" spans="13:13">
      <c r="M2683" s="9"/>
    </row>
    <row r="2684" spans="13:13">
      <c r="M2684" s="9"/>
    </row>
    <row r="2685" spans="13:13">
      <c r="M2685" s="9"/>
    </row>
    <row r="2686" spans="13:13">
      <c r="M2686" s="9"/>
    </row>
    <row r="2687" spans="13:13">
      <c r="M2687" s="9"/>
    </row>
    <row r="2688" spans="13:13">
      <c r="M2688" s="9"/>
    </row>
    <row r="2689" spans="13:13">
      <c r="M2689" s="9"/>
    </row>
    <row r="2690" spans="13:13">
      <c r="M2690" s="9"/>
    </row>
    <row r="2691" spans="13:13">
      <c r="M2691" s="9"/>
    </row>
    <row r="2692" spans="13:13">
      <c r="M2692" s="9"/>
    </row>
    <row r="2693" spans="13:13">
      <c r="M2693" s="9"/>
    </row>
    <row r="2694" spans="13:13">
      <c r="M2694" s="9"/>
    </row>
    <row r="2695" spans="13:13">
      <c r="M2695" s="9"/>
    </row>
    <row r="2696" spans="13:13">
      <c r="M2696" s="9"/>
    </row>
    <row r="2697" spans="13:13">
      <c r="M2697" s="9"/>
    </row>
    <row r="2698" spans="13:13">
      <c r="M2698" s="9"/>
    </row>
    <row r="2699" spans="13:13">
      <c r="M2699" s="9"/>
    </row>
    <row r="2700" spans="13:13">
      <c r="M2700" s="9"/>
    </row>
    <row r="2701" spans="13:13">
      <c r="M2701" s="9"/>
    </row>
    <row r="2702" spans="13:13">
      <c r="M2702" s="9"/>
    </row>
    <row r="2703" spans="13:13">
      <c r="M2703" s="9"/>
    </row>
    <row r="2704" spans="13:13">
      <c r="M2704" s="9"/>
    </row>
    <row r="2705" spans="13:13">
      <c r="M2705" s="9"/>
    </row>
    <row r="2706" spans="13:13">
      <c r="M2706" s="9"/>
    </row>
    <row r="2707" spans="13:13">
      <c r="M2707" s="9"/>
    </row>
    <row r="2708" spans="13:13">
      <c r="M2708" s="9"/>
    </row>
    <row r="2709" spans="13:13">
      <c r="M2709" s="9"/>
    </row>
    <row r="2710" spans="13:13">
      <c r="M2710" s="9"/>
    </row>
    <row r="2711" spans="13:13">
      <c r="M2711" s="9"/>
    </row>
    <row r="2712" spans="13:13">
      <c r="M2712" s="9"/>
    </row>
    <row r="2713" spans="13:13">
      <c r="M2713" s="9"/>
    </row>
    <row r="2714" spans="13:13">
      <c r="M2714" s="9"/>
    </row>
    <row r="2715" spans="13:13">
      <c r="M2715" s="9"/>
    </row>
    <row r="2716" spans="13:13">
      <c r="M2716" s="9"/>
    </row>
    <row r="2717" spans="13:13">
      <c r="M2717" s="9"/>
    </row>
    <row r="2718" spans="13:13">
      <c r="M2718" s="9"/>
    </row>
    <row r="2719" spans="13:13">
      <c r="M2719" s="9"/>
    </row>
    <row r="2720" spans="13:13">
      <c r="M2720" s="9"/>
    </row>
    <row r="2721" spans="13:13">
      <c r="M2721" s="9"/>
    </row>
    <row r="2722" spans="13:13">
      <c r="M2722" s="9"/>
    </row>
    <row r="2723" spans="13:13">
      <c r="M2723" s="9"/>
    </row>
    <row r="2724" spans="13:13">
      <c r="M2724" s="9"/>
    </row>
    <row r="2725" spans="13:13">
      <c r="M2725" s="9"/>
    </row>
    <row r="2726" spans="13:13">
      <c r="M2726" s="9"/>
    </row>
    <row r="2727" spans="13:13">
      <c r="M2727" s="9"/>
    </row>
    <row r="2728" spans="13:13">
      <c r="M2728" s="9"/>
    </row>
    <row r="2729" spans="13:13">
      <c r="M2729" s="9"/>
    </row>
    <row r="2730" spans="13:13">
      <c r="M2730" s="9"/>
    </row>
    <row r="2731" spans="13:13">
      <c r="M2731" s="9"/>
    </row>
    <row r="2732" spans="13:13">
      <c r="M2732" s="9"/>
    </row>
    <row r="2733" spans="13:13">
      <c r="M2733" s="9"/>
    </row>
    <row r="2734" spans="13:13">
      <c r="M2734" s="9"/>
    </row>
    <row r="2735" spans="13:13">
      <c r="M2735" s="9"/>
    </row>
    <row r="2736" spans="13:13">
      <c r="M2736" s="9"/>
    </row>
    <row r="2737" spans="13:13">
      <c r="M2737" s="9"/>
    </row>
    <row r="2738" spans="13:13">
      <c r="M2738" s="9"/>
    </row>
    <row r="2739" spans="13:13">
      <c r="M2739" s="9"/>
    </row>
    <row r="2740" spans="13:13">
      <c r="M2740" s="9"/>
    </row>
    <row r="2741" spans="13:13">
      <c r="M2741" s="9"/>
    </row>
    <row r="2742" spans="13:13">
      <c r="M2742" s="9"/>
    </row>
    <row r="2743" spans="13:13">
      <c r="M2743" s="9"/>
    </row>
    <row r="2744" spans="13:13">
      <c r="M2744" s="9"/>
    </row>
    <row r="2745" spans="13:13">
      <c r="M2745" s="9"/>
    </row>
    <row r="2746" spans="13:13">
      <c r="M2746" s="9"/>
    </row>
    <row r="2747" spans="13:13">
      <c r="M2747" s="9"/>
    </row>
    <row r="2748" spans="13:13">
      <c r="M2748" s="9"/>
    </row>
    <row r="2749" spans="13:13">
      <c r="M2749" s="9"/>
    </row>
    <row r="2750" spans="13:13">
      <c r="M2750" s="9"/>
    </row>
    <row r="2751" spans="13:13">
      <c r="M2751" s="9"/>
    </row>
    <row r="2752" spans="13:13">
      <c r="M2752" s="9"/>
    </row>
    <row r="2753" spans="13:13">
      <c r="M2753" s="9"/>
    </row>
    <row r="2754" spans="13:13">
      <c r="M2754" s="9"/>
    </row>
    <row r="2755" spans="13:13">
      <c r="M2755" s="9"/>
    </row>
    <row r="2756" spans="13:13">
      <c r="M2756" s="9"/>
    </row>
    <row r="2757" spans="13:13">
      <c r="M2757" s="9"/>
    </row>
    <row r="2758" spans="13:13">
      <c r="M2758" s="9"/>
    </row>
    <row r="2759" spans="13:13">
      <c r="M2759" s="9"/>
    </row>
    <row r="2760" spans="13:13">
      <c r="M2760" s="9"/>
    </row>
    <row r="2761" spans="13:13">
      <c r="M2761" s="9"/>
    </row>
    <row r="2762" spans="13:13">
      <c r="M2762" s="9"/>
    </row>
    <row r="2763" spans="13:13">
      <c r="M2763" s="9"/>
    </row>
    <row r="2764" spans="13:13">
      <c r="M2764" s="9"/>
    </row>
    <row r="2765" spans="13:13">
      <c r="M2765" s="9"/>
    </row>
    <row r="2766" spans="13:13">
      <c r="M2766" s="9"/>
    </row>
    <row r="2767" spans="13:13">
      <c r="M2767" s="9"/>
    </row>
    <row r="2768" spans="13:13">
      <c r="M2768" s="9"/>
    </row>
    <row r="2769" spans="13:13">
      <c r="M2769" s="9"/>
    </row>
    <row r="2770" spans="13:13">
      <c r="M2770" s="9"/>
    </row>
    <row r="2771" spans="13:13">
      <c r="M2771" s="9"/>
    </row>
    <row r="2772" spans="13:13">
      <c r="M2772" s="9"/>
    </row>
    <row r="2773" spans="13:13">
      <c r="M2773" s="9"/>
    </row>
    <row r="2774" spans="13:13">
      <c r="M2774" s="9"/>
    </row>
    <row r="2775" spans="13:13">
      <c r="M2775" s="9"/>
    </row>
    <row r="2776" spans="13:13">
      <c r="M2776" s="9"/>
    </row>
    <row r="2777" spans="13:13">
      <c r="M2777" s="9"/>
    </row>
    <row r="2778" spans="13:13">
      <c r="M2778" s="9"/>
    </row>
    <row r="2779" spans="13:13">
      <c r="M2779" s="9"/>
    </row>
    <row r="2780" spans="13:13">
      <c r="M2780" s="9"/>
    </row>
    <row r="2781" spans="13:13">
      <c r="M2781" s="9"/>
    </row>
    <row r="2782" spans="13:13">
      <c r="M2782" s="9"/>
    </row>
    <row r="2783" spans="13:13">
      <c r="M2783" s="9"/>
    </row>
    <row r="2784" spans="13:13">
      <c r="M2784" s="9"/>
    </row>
    <row r="2785" spans="13:13">
      <c r="M2785" s="9"/>
    </row>
    <row r="2786" spans="13:13">
      <c r="M2786" s="9"/>
    </row>
    <row r="2787" spans="13:13">
      <c r="M2787" s="9"/>
    </row>
    <row r="2788" spans="13:13">
      <c r="M2788" s="9"/>
    </row>
    <row r="2789" spans="13:13">
      <c r="M2789" s="9"/>
    </row>
    <row r="2790" spans="13:13">
      <c r="M2790" s="9"/>
    </row>
    <row r="2791" spans="13:13">
      <c r="M2791" s="9"/>
    </row>
    <row r="2792" spans="13:13">
      <c r="M2792" s="9"/>
    </row>
    <row r="2793" spans="13:13">
      <c r="M2793" s="9"/>
    </row>
    <row r="2794" spans="13:13">
      <c r="M2794" s="9"/>
    </row>
    <row r="2795" spans="13:13">
      <c r="M2795" s="9"/>
    </row>
    <row r="2796" spans="13:13">
      <c r="M2796" s="9"/>
    </row>
    <row r="2797" spans="13:13">
      <c r="M2797" s="9"/>
    </row>
    <row r="2798" spans="13:13">
      <c r="M2798" s="9"/>
    </row>
    <row r="2799" spans="13:13">
      <c r="M2799" s="9"/>
    </row>
    <row r="2800" spans="13:13">
      <c r="M2800" s="9"/>
    </row>
    <row r="2801" spans="13:13">
      <c r="M2801" s="9"/>
    </row>
    <row r="2802" spans="13:13">
      <c r="M2802" s="9"/>
    </row>
    <row r="2803" spans="13:13">
      <c r="M2803" s="9"/>
    </row>
    <row r="2804" spans="13:13">
      <c r="M2804" s="9"/>
    </row>
    <row r="2805" spans="13:13">
      <c r="M2805" s="9"/>
    </row>
    <row r="2806" spans="13:13">
      <c r="M2806" s="9"/>
    </row>
    <row r="2807" spans="13:13">
      <c r="M2807" s="9"/>
    </row>
    <row r="2808" spans="13:13">
      <c r="M2808" s="9"/>
    </row>
    <row r="2809" spans="13:13">
      <c r="M2809" s="9"/>
    </row>
    <row r="2810" spans="13:13">
      <c r="M2810" s="9"/>
    </row>
    <row r="2811" spans="13:13">
      <c r="M2811" s="9"/>
    </row>
    <row r="2812" spans="13:13">
      <c r="M2812" s="9"/>
    </row>
    <row r="2813" spans="13:13">
      <c r="M2813" s="9"/>
    </row>
    <row r="2814" spans="13:13">
      <c r="M2814" s="9"/>
    </row>
    <row r="2815" spans="13:13">
      <c r="M2815" s="9"/>
    </row>
    <row r="2816" spans="13:13">
      <c r="M2816" s="9"/>
    </row>
    <row r="2817" spans="13:13">
      <c r="M2817" s="9"/>
    </row>
    <row r="2818" spans="13:13">
      <c r="M2818" s="9"/>
    </row>
    <row r="2819" spans="13:13">
      <c r="M2819" s="9"/>
    </row>
    <row r="2820" spans="13:13">
      <c r="M2820" s="9"/>
    </row>
    <row r="2821" spans="13:13">
      <c r="M2821" s="9"/>
    </row>
    <row r="2822" spans="13:13">
      <c r="M2822" s="9"/>
    </row>
    <row r="2823" spans="13:13">
      <c r="M2823" s="9"/>
    </row>
    <row r="2824" spans="13:13">
      <c r="M2824" s="9"/>
    </row>
    <row r="2825" spans="13:13">
      <c r="M2825" s="9"/>
    </row>
    <row r="2826" spans="13:13">
      <c r="M2826" s="9"/>
    </row>
    <row r="2827" spans="13:13">
      <c r="M2827" s="9"/>
    </row>
    <row r="2828" spans="13:13">
      <c r="M2828" s="9"/>
    </row>
    <row r="2829" spans="13:13">
      <c r="M2829" s="9"/>
    </row>
    <row r="2830" spans="13:13">
      <c r="M2830" s="9"/>
    </row>
    <row r="2831" spans="13:13">
      <c r="M2831" s="9"/>
    </row>
    <row r="2832" spans="13:13">
      <c r="M2832" s="9"/>
    </row>
    <row r="2833" spans="13:13">
      <c r="M2833" s="9"/>
    </row>
    <row r="2834" spans="13:13">
      <c r="M2834" s="9"/>
    </row>
    <row r="2835" spans="13:13">
      <c r="M2835" s="9"/>
    </row>
    <row r="2836" spans="13:13">
      <c r="M2836" s="9"/>
    </row>
    <row r="2837" spans="13:13">
      <c r="M2837" s="9"/>
    </row>
    <row r="2838" spans="13:13">
      <c r="M2838" s="9"/>
    </row>
    <row r="2839" spans="13:13">
      <c r="M2839" s="9"/>
    </row>
    <row r="2840" spans="13:13">
      <c r="M2840" s="9"/>
    </row>
    <row r="2841" spans="13:13">
      <c r="M2841" s="9"/>
    </row>
    <row r="2842" spans="13:13">
      <c r="M2842" s="9"/>
    </row>
    <row r="2843" spans="13:13">
      <c r="M2843" s="9"/>
    </row>
    <row r="2844" spans="13:13">
      <c r="M2844" s="9"/>
    </row>
    <row r="2845" spans="13:13">
      <c r="M2845" s="9"/>
    </row>
    <row r="2846" spans="13:13">
      <c r="M2846" s="9"/>
    </row>
    <row r="2847" spans="13:13">
      <c r="M2847" s="9"/>
    </row>
    <row r="2848" spans="13:13">
      <c r="M2848" s="9"/>
    </row>
    <row r="2849" spans="13:13">
      <c r="M2849" s="9"/>
    </row>
    <row r="2850" spans="13:13">
      <c r="M2850" s="9"/>
    </row>
    <row r="2851" spans="13:13">
      <c r="M2851" s="9"/>
    </row>
    <row r="2852" spans="13:13">
      <c r="M2852" s="9"/>
    </row>
    <row r="2853" spans="13:13">
      <c r="M2853" s="9"/>
    </row>
    <row r="2854" spans="13:13">
      <c r="M2854" s="9"/>
    </row>
    <row r="2855" spans="13:13">
      <c r="M2855" s="9"/>
    </row>
    <row r="2856" spans="13:13">
      <c r="M2856" s="9"/>
    </row>
    <row r="2857" spans="13:13">
      <c r="M2857" s="9"/>
    </row>
    <row r="2858" spans="13:13">
      <c r="M2858" s="9"/>
    </row>
    <row r="2859" spans="13:13">
      <c r="M2859" s="9"/>
    </row>
    <row r="2860" spans="13:13">
      <c r="M2860" s="9"/>
    </row>
    <row r="2861" spans="13:13">
      <c r="M2861" s="9"/>
    </row>
    <row r="2862" spans="13:13">
      <c r="M2862" s="9"/>
    </row>
    <row r="2863" spans="13:13">
      <c r="M2863" s="9"/>
    </row>
    <row r="2864" spans="13:13">
      <c r="M2864" s="9"/>
    </row>
    <row r="2865" spans="13:13">
      <c r="M2865" s="9"/>
    </row>
    <row r="2866" spans="13:13">
      <c r="M2866" s="9"/>
    </row>
    <row r="2867" spans="13:13">
      <c r="M2867" s="9"/>
    </row>
    <row r="2868" spans="13:13">
      <c r="M2868" s="9"/>
    </row>
    <row r="2869" spans="13:13">
      <c r="M2869" s="9"/>
    </row>
    <row r="2870" spans="13:13">
      <c r="M2870" s="9"/>
    </row>
    <row r="2871" spans="13:13">
      <c r="M2871" s="9"/>
    </row>
    <row r="2872" spans="13:13">
      <c r="M2872" s="9"/>
    </row>
    <row r="2873" spans="13:13">
      <c r="M2873" s="9"/>
    </row>
    <row r="2874" spans="13:13">
      <c r="M2874" s="9"/>
    </row>
    <row r="2875" spans="13:13">
      <c r="M2875" s="9"/>
    </row>
    <row r="2876" spans="13:13">
      <c r="M2876" s="9"/>
    </row>
    <row r="2877" spans="13:13">
      <c r="M2877" s="9"/>
    </row>
    <row r="2878" spans="13:13">
      <c r="M2878" s="9"/>
    </row>
    <row r="2879" spans="13:13">
      <c r="M2879" s="9"/>
    </row>
    <row r="2880" spans="13:13">
      <c r="M2880" s="9"/>
    </row>
    <row r="2881" spans="13:13">
      <c r="M2881" s="9"/>
    </row>
    <row r="2882" spans="13:13">
      <c r="M2882" s="9"/>
    </row>
    <row r="2883" spans="13:13">
      <c r="M2883" s="9"/>
    </row>
    <row r="2884" spans="13:13">
      <c r="M2884" s="9"/>
    </row>
    <row r="2885" spans="13:13">
      <c r="M2885" s="9"/>
    </row>
    <row r="2886" spans="13:13">
      <c r="M2886" s="9"/>
    </row>
    <row r="2887" spans="13:13">
      <c r="M2887" s="9"/>
    </row>
    <row r="2888" spans="13:13">
      <c r="M2888" s="9"/>
    </row>
    <row r="2889" spans="13:13">
      <c r="M2889" s="9"/>
    </row>
    <row r="2890" spans="13:13">
      <c r="M2890" s="9"/>
    </row>
    <row r="2891" spans="13:13">
      <c r="M2891" s="9"/>
    </row>
    <row r="2892" spans="13:13">
      <c r="M2892" s="9"/>
    </row>
    <row r="2893" spans="13:13">
      <c r="M2893" s="9"/>
    </row>
    <row r="2894" spans="13:13">
      <c r="M2894" s="9"/>
    </row>
    <row r="2895" spans="13:13">
      <c r="M2895" s="9"/>
    </row>
    <row r="2896" spans="13:13">
      <c r="M2896" s="9"/>
    </row>
    <row r="2897" spans="13:13">
      <c r="M2897" s="9"/>
    </row>
    <row r="2898" spans="13:13">
      <c r="M2898" s="9"/>
    </row>
    <row r="2899" spans="13:13">
      <c r="M2899" s="9"/>
    </row>
    <row r="2900" spans="13:13">
      <c r="M2900" s="9"/>
    </row>
    <row r="2901" spans="13:13">
      <c r="M2901" s="9"/>
    </row>
    <row r="2902" spans="13:13">
      <c r="M2902" s="9"/>
    </row>
    <row r="2903" spans="13:13">
      <c r="M2903" s="9"/>
    </row>
    <row r="2904" spans="13:13">
      <c r="M2904" s="9"/>
    </row>
    <row r="2905" spans="13:13">
      <c r="M2905" s="9"/>
    </row>
    <row r="2906" spans="13:13">
      <c r="M2906" s="9"/>
    </row>
    <row r="2907" spans="13:13">
      <c r="M2907" s="9"/>
    </row>
    <row r="2908" spans="13:13">
      <c r="M2908" s="9"/>
    </row>
    <row r="2909" spans="13:13">
      <c r="M2909" s="9"/>
    </row>
    <row r="2910" spans="13:13">
      <c r="M2910" s="9"/>
    </row>
    <row r="2911" spans="13:13">
      <c r="M2911" s="9"/>
    </row>
    <row r="2912" spans="13:13">
      <c r="M2912" s="9"/>
    </row>
    <row r="2913" spans="13:13">
      <c r="M2913" s="9"/>
    </row>
    <row r="2914" spans="13:13">
      <c r="M2914" s="9"/>
    </row>
    <row r="2915" spans="13:13">
      <c r="M2915" s="9"/>
    </row>
    <row r="2916" spans="13:13">
      <c r="M2916" s="9"/>
    </row>
    <row r="2917" spans="13:13">
      <c r="M2917" s="9"/>
    </row>
    <row r="2918" spans="13:13">
      <c r="M2918" s="9"/>
    </row>
    <row r="2919" spans="13:13">
      <c r="M2919" s="9"/>
    </row>
    <row r="2920" spans="13:13">
      <c r="M2920" s="9"/>
    </row>
    <row r="2921" spans="13:13">
      <c r="M2921" s="9"/>
    </row>
    <row r="2922" spans="13:13">
      <c r="M2922" s="9"/>
    </row>
    <row r="2923" spans="13:13">
      <c r="M2923" s="9"/>
    </row>
    <row r="2924" spans="13:13">
      <c r="M2924" s="9"/>
    </row>
    <row r="2925" spans="13:13">
      <c r="M2925" s="9"/>
    </row>
    <row r="2926" spans="13:13">
      <c r="M2926" s="9"/>
    </row>
    <row r="2927" spans="13:13">
      <c r="M2927" s="9"/>
    </row>
    <row r="2928" spans="13:13">
      <c r="M2928" s="9"/>
    </row>
    <row r="2929" spans="13:13">
      <c r="M2929" s="9"/>
    </row>
    <row r="2930" spans="13:13">
      <c r="M2930" s="9"/>
    </row>
    <row r="2931" spans="13:13">
      <c r="M2931" s="9"/>
    </row>
    <row r="2932" spans="13:13">
      <c r="M2932" s="9"/>
    </row>
    <row r="2933" spans="13:13">
      <c r="M2933" s="9"/>
    </row>
    <row r="2934" spans="13:13">
      <c r="M2934" s="9"/>
    </row>
    <row r="2935" spans="13:13">
      <c r="M2935" s="9"/>
    </row>
    <row r="2936" spans="13:13">
      <c r="M2936" s="9"/>
    </row>
    <row r="2937" spans="13:13">
      <c r="M2937" s="9"/>
    </row>
    <row r="2938" spans="13:13">
      <c r="M2938" s="9"/>
    </row>
    <row r="2939" spans="13:13">
      <c r="M2939" s="9"/>
    </row>
    <row r="2940" spans="13:13">
      <c r="M2940" s="9"/>
    </row>
    <row r="2941" spans="13:13">
      <c r="M2941" s="9"/>
    </row>
    <row r="2942" spans="13:13">
      <c r="M2942" s="9"/>
    </row>
    <row r="2943" spans="13:13">
      <c r="M2943" s="9"/>
    </row>
    <row r="2944" spans="13:13">
      <c r="M2944" s="9"/>
    </row>
    <row r="2945" spans="13:13">
      <c r="M2945" s="9"/>
    </row>
    <row r="2946" spans="13:13">
      <c r="M2946" s="9"/>
    </row>
    <row r="2947" spans="13:13">
      <c r="M2947" s="9"/>
    </row>
    <row r="2948" spans="13:13">
      <c r="M2948" s="9"/>
    </row>
    <row r="2949" spans="13:13">
      <c r="M2949" s="9"/>
    </row>
    <row r="2950" spans="13:13">
      <c r="M2950" s="9"/>
    </row>
    <row r="2951" spans="13:13">
      <c r="M2951" s="9"/>
    </row>
    <row r="2952" spans="13:13">
      <c r="M2952" s="9"/>
    </row>
    <row r="2953" spans="13:13">
      <c r="M2953" s="9"/>
    </row>
    <row r="2954" spans="13:13">
      <c r="M2954" s="9"/>
    </row>
    <row r="2955" spans="13:13">
      <c r="M2955" s="9"/>
    </row>
    <row r="2956" spans="13:13">
      <c r="M2956" s="9"/>
    </row>
    <row r="2957" spans="13:13">
      <c r="M2957" s="9"/>
    </row>
    <row r="2958" spans="13:13">
      <c r="M2958" s="9"/>
    </row>
    <row r="2959" spans="13:13">
      <c r="M2959" s="9"/>
    </row>
    <row r="2960" spans="13:13">
      <c r="M2960" s="9"/>
    </row>
    <row r="2961" spans="13:13">
      <c r="M2961" s="9"/>
    </row>
    <row r="2962" spans="13:13">
      <c r="M2962" s="9"/>
    </row>
    <row r="2963" spans="13:13">
      <c r="M2963" s="9"/>
    </row>
    <row r="2964" spans="13:13">
      <c r="M2964" s="9"/>
    </row>
    <row r="2965" spans="13:13">
      <c r="M2965" s="9"/>
    </row>
    <row r="2966" spans="13:13">
      <c r="M2966" s="9"/>
    </row>
    <row r="2967" spans="13:13">
      <c r="M2967" s="9"/>
    </row>
    <row r="2968" spans="13:13">
      <c r="M2968" s="9"/>
    </row>
    <row r="2969" spans="13:13">
      <c r="M2969" s="9"/>
    </row>
    <row r="2970" spans="13:13">
      <c r="M2970" s="9"/>
    </row>
    <row r="2971" spans="13:13">
      <c r="M2971" s="9"/>
    </row>
    <row r="2972" spans="13:13">
      <c r="M2972" s="9"/>
    </row>
    <row r="2973" spans="13:13">
      <c r="M2973" s="9"/>
    </row>
    <row r="2974" spans="13:13">
      <c r="M2974" s="9"/>
    </row>
    <row r="2975" spans="13:13">
      <c r="M2975" s="9"/>
    </row>
    <row r="2976" spans="13:13">
      <c r="M2976" s="9"/>
    </row>
    <row r="2977" spans="13:13">
      <c r="M2977" s="9"/>
    </row>
    <row r="2978" spans="13:13">
      <c r="M2978" s="9"/>
    </row>
    <row r="2979" spans="13:13">
      <c r="M2979" s="9"/>
    </row>
    <row r="2980" spans="13:13">
      <c r="M2980" s="9"/>
    </row>
    <row r="2981" spans="13:13">
      <c r="M2981" s="9"/>
    </row>
    <row r="2982" spans="13:13">
      <c r="M2982" s="9"/>
    </row>
    <row r="2983" spans="13:13">
      <c r="M2983" s="9"/>
    </row>
    <row r="2984" spans="13:13">
      <c r="M2984" s="9"/>
    </row>
    <row r="2985" spans="13:13">
      <c r="M2985" s="9"/>
    </row>
    <row r="2986" spans="13:13">
      <c r="M2986" s="9"/>
    </row>
    <row r="2987" spans="13:13">
      <c r="M2987" s="9"/>
    </row>
    <row r="2988" spans="13:13">
      <c r="M2988" s="9"/>
    </row>
    <row r="2989" spans="13:13">
      <c r="M2989" s="9"/>
    </row>
    <row r="2990" spans="13:13">
      <c r="M2990" s="9"/>
    </row>
    <row r="2991" spans="13:13">
      <c r="M2991" s="9"/>
    </row>
    <row r="2992" spans="13:13">
      <c r="M2992" s="9"/>
    </row>
    <row r="2993" spans="13:13">
      <c r="M2993" s="9"/>
    </row>
    <row r="2994" spans="13:13">
      <c r="M2994" s="9"/>
    </row>
    <row r="2995" spans="13:13">
      <c r="M2995" s="9"/>
    </row>
    <row r="2996" spans="13:13">
      <c r="M2996" s="9"/>
    </row>
    <row r="2997" spans="13:13">
      <c r="M2997" s="9"/>
    </row>
    <row r="2998" spans="13:13">
      <c r="M2998" s="9"/>
    </row>
    <row r="2999" spans="13:13">
      <c r="M2999" s="9"/>
    </row>
    <row r="3000" spans="13:13">
      <c r="M3000" s="9"/>
    </row>
    <row r="3001" spans="13:13">
      <c r="M3001" s="9"/>
    </row>
    <row r="3002" spans="13:13">
      <c r="M3002" s="9"/>
    </row>
    <row r="3003" spans="13:13">
      <c r="M3003" s="9"/>
    </row>
    <row r="3004" spans="13:13">
      <c r="M3004" s="9"/>
    </row>
    <row r="3005" spans="13:13">
      <c r="M3005" s="9"/>
    </row>
    <row r="3006" spans="13:13">
      <c r="M3006" s="9"/>
    </row>
    <row r="3007" spans="13:13">
      <c r="M3007" s="9"/>
    </row>
    <row r="3008" spans="13:13">
      <c r="M3008" s="9"/>
    </row>
    <row r="3009" spans="13:13">
      <c r="M3009" s="9"/>
    </row>
    <row r="3010" spans="13:13">
      <c r="M3010" s="9"/>
    </row>
    <row r="3011" spans="13:13">
      <c r="M3011" s="9"/>
    </row>
    <row r="3012" spans="13:13">
      <c r="M3012" s="9"/>
    </row>
    <row r="3013" spans="13:13">
      <c r="M3013" s="9"/>
    </row>
    <row r="3014" spans="13:13">
      <c r="M3014" s="9"/>
    </row>
    <row r="3015" spans="13:13">
      <c r="M3015" s="9"/>
    </row>
    <row r="3016" spans="13:13">
      <c r="M3016" s="9"/>
    </row>
    <row r="3017" spans="13:13">
      <c r="M3017" s="9"/>
    </row>
    <row r="3018" spans="13:13">
      <c r="M3018" s="9"/>
    </row>
    <row r="3019" spans="13:13">
      <c r="M3019" s="9"/>
    </row>
    <row r="3020" spans="13:13">
      <c r="M3020" s="9"/>
    </row>
    <row r="3021" spans="13:13">
      <c r="M3021" s="9"/>
    </row>
    <row r="3022" spans="13:13">
      <c r="M3022" s="9"/>
    </row>
    <row r="3023" spans="13:13">
      <c r="M3023" s="9"/>
    </row>
    <row r="3024" spans="13:13">
      <c r="M3024" s="9"/>
    </row>
    <row r="3025" spans="13:13">
      <c r="M3025" s="9"/>
    </row>
    <row r="3026" spans="13:13">
      <c r="M3026" s="9"/>
    </row>
    <row r="3027" spans="13:13">
      <c r="M3027" s="9"/>
    </row>
    <row r="3028" spans="13:13">
      <c r="M3028" s="9"/>
    </row>
    <row r="3029" spans="13:13">
      <c r="M3029" s="9"/>
    </row>
    <row r="3030" spans="13:13">
      <c r="M3030" s="9"/>
    </row>
    <row r="3031" spans="13:13">
      <c r="M3031" s="9"/>
    </row>
    <row r="3032" spans="13:13">
      <c r="M3032" s="9"/>
    </row>
    <row r="3033" spans="13:13">
      <c r="M3033" s="9"/>
    </row>
    <row r="3034" spans="13:13">
      <c r="M3034" s="9"/>
    </row>
    <row r="3035" spans="13:13">
      <c r="M3035" s="9"/>
    </row>
    <row r="3036" spans="13:13">
      <c r="M3036" s="9"/>
    </row>
    <row r="3037" spans="13:13">
      <c r="M3037" s="9"/>
    </row>
    <row r="3038" spans="13:13">
      <c r="M3038" s="9"/>
    </row>
    <row r="3039" spans="13:13">
      <c r="M3039" s="9"/>
    </row>
    <row r="3040" spans="13:13">
      <c r="M3040" s="9"/>
    </row>
    <row r="3041" spans="13:13">
      <c r="M3041" s="9"/>
    </row>
    <row r="3042" spans="13:13">
      <c r="M3042" s="9"/>
    </row>
    <row r="3043" spans="13:13">
      <c r="M3043" s="9"/>
    </row>
    <row r="3044" spans="13:13">
      <c r="M3044" s="9"/>
    </row>
    <row r="3045" spans="13:13">
      <c r="M3045" s="9"/>
    </row>
    <row r="3046" spans="13:13">
      <c r="M3046" s="9"/>
    </row>
    <row r="3047" spans="13:13">
      <c r="M3047" s="9"/>
    </row>
    <row r="3048" spans="13:13">
      <c r="M3048" s="9"/>
    </row>
    <row r="3049" spans="13:13">
      <c r="M3049" s="9"/>
    </row>
    <row r="3050" spans="13:13">
      <c r="M3050" s="9"/>
    </row>
    <row r="3051" spans="13:13">
      <c r="M3051" s="9"/>
    </row>
    <row r="3052" spans="13:13">
      <c r="M3052" s="9"/>
    </row>
    <row r="3053" spans="13:13">
      <c r="M3053" s="9"/>
    </row>
    <row r="3054" spans="13:13">
      <c r="M3054" s="9"/>
    </row>
    <row r="3055" spans="13:13">
      <c r="M3055" s="9"/>
    </row>
    <row r="3056" spans="13:13">
      <c r="M3056" s="9"/>
    </row>
    <row r="3057" spans="13:13">
      <c r="M3057" s="9"/>
    </row>
    <row r="3058" spans="13:13">
      <c r="M3058" s="9"/>
    </row>
    <row r="3059" spans="13:13">
      <c r="M3059" s="9"/>
    </row>
    <row r="3060" spans="13:13">
      <c r="M3060" s="9"/>
    </row>
    <row r="3061" spans="13:13">
      <c r="M3061" s="9"/>
    </row>
    <row r="3062" spans="13:13">
      <c r="M3062" s="9"/>
    </row>
    <row r="3063" spans="13:13">
      <c r="M3063" s="9"/>
    </row>
    <row r="3064" spans="13:13">
      <c r="M3064" s="9"/>
    </row>
    <row r="3065" spans="13:13">
      <c r="M3065" s="9"/>
    </row>
    <row r="3066" spans="13:13">
      <c r="M3066" s="9"/>
    </row>
    <row r="3067" spans="13:13">
      <c r="M3067" s="9"/>
    </row>
    <row r="3068" spans="13:13">
      <c r="M3068" s="9"/>
    </row>
    <row r="3069" spans="13:13">
      <c r="M3069" s="9"/>
    </row>
    <row r="3070" spans="13:13">
      <c r="M3070" s="9"/>
    </row>
    <row r="3071" spans="13:13">
      <c r="M3071" s="9"/>
    </row>
    <row r="3072" spans="13:13">
      <c r="M3072" s="9"/>
    </row>
    <row r="3073" spans="13:13">
      <c r="M3073" s="9"/>
    </row>
    <row r="3074" spans="13:13">
      <c r="M3074" s="9"/>
    </row>
    <row r="3075" spans="13:13">
      <c r="M3075" s="9"/>
    </row>
    <row r="3076" spans="13:13">
      <c r="M3076" s="9"/>
    </row>
    <row r="3077" spans="13:13">
      <c r="M3077" s="9"/>
    </row>
    <row r="3078" spans="13:13">
      <c r="M3078" s="9"/>
    </row>
    <row r="3079" spans="13:13">
      <c r="M3079" s="9"/>
    </row>
    <row r="3080" spans="13:13">
      <c r="M3080" s="9"/>
    </row>
    <row r="3081" spans="13:13">
      <c r="M3081" s="9"/>
    </row>
    <row r="3082" spans="13:13">
      <c r="M3082" s="9"/>
    </row>
    <row r="3083" spans="13:13">
      <c r="M3083" s="9"/>
    </row>
    <row r="3084" spans="13:13">
      <c r="M3084" s="9"/>
    </row>
    <row r="3085" spans="13:13">
      <c r="M3085" s="9"/>
    </row>
    <row r="3086" spans="13:13">
      <c r="M3086" s="9"/>
    </row>
    <row r="3087" spans="13:13">
      <c r="M3087" s="9"/>
    </row>
    <row r="3088" spans="13:13">
      <c r="M3088" s="9"/>
    </row>
    <row r="3089" spans="13:13">
      <c r="M3089" s="9"/>
    </row>
    <row r="3090" spans="13:13">
      <c r="M3090" s="9"/>
    </row>
    <row r="3091" spans="13:13">
      <c r="M3091" s="9"/>
    </row>
    <row r="3092" spans="13:13">
      <c r="M3092" s="9"/>
    </row>
    <row r="3093" spans="13:13">
      <c r="M3093" s="9"/>
    </row>
    <row r="3094" spans="13:13">
      <c r="M3094" s="9"/>
    </row>
    <row r="3095" spans="13:13">
      <c r="M3095" s="9"/>
    </row>
    <row r="3096" spans="13:13">
      <c r="M3096" s="9"/>
    </row>
    <row r="3097" spans="13:13">
      <c r="M3097" s="9"/>
    </row>
    <row r="3098" spans="13:13">
      <c r="M3098" s="9"/>
    </row>
    <row r="3099" spans="13:13">
      <c r="M3099" s="9"/>
    </row>
    <row r="3100" spans="13:13">
      <c r="M3100" s="9"/>
    </row>
    <row r="3101" spans="13:13">
      <c r="M3101" s="9"/>
    </row>
    <row r="3102" spans="13:13">
      <c r="M3102" s="9"/>
    </row>
    <row r="3103" spans="13:13">
      <c r="M3103" s="9"/>
    </row>
    <row r="3104" spans="13:13">
      <c r="M3104" s="9"/>
    </row>
    <row r="3105" spans="13:13">
      <c r="M3105" s="9"/>
    </row>
    <row r="3106" spans="13:13">
      <c r="M3106" s="9"/>
    </row>
    <row r="3107" spans="13:13">
      <c r="M3107" s="9"/>
    </row>
    <row r="3108" spans="13:13">
      <c r="M3108" s="9"/>
    </row>
    <row r="3109" spans="13:13">
      <c r="M3109" s="9"/>
    </row>
    <row r="3110" spans="13:13">
      <c r="M3110" s="9"/>
    </row>
    <row r="3111" spans="13:13">
      <c r="M3111" s="9"/>
    </row>
    <row r="3112" spans="13:13">
      <c r="M3112" s="9"/>
    </row>
    <row r="3113" spans="13:13">
      <c r="M3113" s="9"/>
    </row>
    <row r="3114" spans="13:13">
      <c r="M3114" s="9"/>
    </row>
    <row r="3115" spans="13:13">
      <c r="M3115" s="9"/>
    </row>
    <row r="3116" spans="13:13">
      <c r="M3116" s="9"/>
    </row>
    <row r="3117" spans="13:13">
      <c r="M3117" s="9"/>
    </row>
    <row r="3118" spans="13:13">
      <c r="M3118" s="9"/>
    </row>
    <row r="3119" spans="13:13">
      <c r="M3119" s="9"/>
    </row>
    <row r="3120" spans="13:13">
      <c r="M3120" s="9"/>
    </row>
    <row r="3121" spans="13:13">
      <c r="M3121" s="9"/>
    </row>
    <row r="3122" spans="13:13">
      <c r="M3122" s="9"/>
    </row>
    <row r="3123" spans="13:13">
      <c r="M3123" s="9"/>
    </row>
    <row r="3124" spans="13:13">
      <c r="M3124" s="9"/>
    </row>
    <row r="3125" spans="13:13">
      <c r="M3125" s="9"/>
    </row>
    <row r="3126" spans="13:13">
      <c r="M3126" s="9"/>
    </row>
    <row r="3127" spans="13:13">
      <c r="M3127" s="9"/>
    </row>
    <row r="3128" spans="13:13">
      <c r="M3128" s="9"/>
    </row>
    <row r="3129" spans="13:13">
      <c r="M3129" s="9"/>
    </row>
    <row r="3130" spans="13:13">
      <c r="M3130" s="9"/>
    </row>
    <row r="3131" spans="13:13">
      <c r="M3131" s="9"/>
    </row>
    <row r="3132" spans="13:13">
      <c r="M3132" s="9"/>
    </row>
    <row r="3133" spans="13:13">
      <c r="M3133" s="9"/>
    </row>
    <row r="3134" spans="13:13">
      <c r="M3134" s="9"/>
    </row>
    <row r="3135" spans="13:13">
      <c r="M3135" s="9"/>
    </row>
    <row r="3136" spans="13:13">
      <c r="M3136" s="9"/>
    </row>
    <row r="3137" spans="13:13">
      <c r="M3137" s="9"/>
    </row>
    <row r="3138" spans="13:13">
      <c r="M3138" s="9"/>
    </row>
    <row r="3139" spans="13:13">
      <c r="M3139" s="9"/>
    </row>
    <row r="3140" spans="13:13">
      <c r="M3140" s="9"/>
    </row>
    <row r="3141" spans="13:13">
      <c r="M3141" s="9"/>
    </row>
    <row r="3142" spans="13:13">
      <c r="M3142" s="9"/>
    </row>
    <row r="3143" spans="13:13">
      <c r="M3143" s="9"/>
    </row>
    <row r="3144" spans="13:13">
      <c r="M3144" s="9"/>
    </row>
    <row r="3145" spans="13:13">
      <c r="M3145" s="9"/>
    </row>
    <row r="3146" spans="13:13">
      <c r="M3146" s="9"/>
    </row>
    <row r="3147" spans="13:13">
      <c r="M3147" s="9"/>
    </row>
    <row r="3148" spans="13:13">
      <c r="M3148" s="9"/>
    </row>
    <row r="3149" spans="13:13">
      <c r="M3149" s="9"/>
    </row>
    <row r="3150" spans="13:13">
      <c r="M3150" s="9"/>
    </row>
    <row r="3151" spans="13:13">
      <c r="M3151" s="9"/>
    </row>
    <row r="3152" spans="13:13">
      <c r="M3152" s="9"/>
    </row>
    <row r="3153" spans="13:13">
      <c r="M3153" s="9"/>
    </row>
    <row r="3154" spans="13:13">
      <c r="M3154" s="9"/>
    </row>
    <row r="3155" spans="13:13">
      <c r="M3155" s="9"/>
    </row>
    <row r="3156" spans="13:13">
      <c r="M3156" s="9"/>
    </row>
    <row r="3157" spans="13:13">
      <c r="M3157" s="9"/>
    </row>
    <row r="3158" spans="13:13">
      <c r="M3158" s="9"/>
    </row>
    <row r="3159" spans="13:13">
      <c r="M3159" s="9"/>
    </row>
    <row r="3160" spans="13:13">
      <c r="M3160" s="9"/>
    </row>
    <row r="3161" spans="13:13">
      <c r="M3161" s="9"/>
    </row>
    <row r="3162" spans="13:13">
      <c r="M3162" s="9"/>
    </row>
    <row r="3163" spans="13:13">
      <c r="M3163" s="9"/>
    </row>
    <row r="3164" spans="13:13">
      <c r="M3164" s="9"/>
    </row>
    <row r="3165" spans="13:13">
      <c r="M3165" s="9"/>
    </row>
    <row r="3166" spans="13:13">
      <c r="M3166" s="9"/>
    </row>
    <row r="3167" spans="13:13">
      <c r="M3167" s="9"/>
    </row>
    <row r="3168" spans="13:13">
      <c r="M3168" s="9"/>
    </row>
    <row r="3169" spans="13:13">
      <c r="M3169" s="9"/>
    </row>
    <row r="3170" spans="13:13">
      <c r="M3170" s="9"/>
    </row>
    <row r="3171" spans="13:13">
      <c r="M3171" s="9"/>
    </row>
    <row r="3172" spans="13:13">
      <c r="M3172" s="9"/>
    </row>
    <row r="3173" spans="13:13">
      <c r="M3173" s="9"/>
    </row>
    <row r="3174" spans="13:13">
      <c r="M3174" s="9"/>
    </row>
    <row r="3175" spans="13:13">
      <c r="M3175" s="9"/>
    </row>
    <row r="3176" spans="13:13">
      <c r="M3176" s="9"/>
    </row>
    <row r="3177" spans="13:13">
      <c r="M3177" s="9"/>
    </row>
    <row r="3178" spans="13:13">
      <c r="M3178" s="9"/>
    </row>
    <row r="3179" spans="13:13">
      <c r="M3179" s="9"/>
    </row>
    <row r="3180" spans="13:13">
      <c r="M3180" s="9"/>
    </row>
    <row r="3181" spans="13:13">
      <c r="M3181" s="9"/>
    </row>
    <row r="3182" spans="13:13">
      <c r="M3182" s="9"/>
    </row>
    <row r="3183" spans="13:13">
      <c r="M3183" s="9"/>
    </row>
    <row r="3184" spans="13:13">
      <c r="M3184" s="9"/>
    </row>
    <row r="3185" spans="13:13">
      <c r="M3185" s="9"/>
    </row>
    <row r="3186" spans="13:13">
      <c r="M3186" s="9"/>
    </row>
    <row r="3187" spans="13:13">
      <c r="M3187" s="9"/>
    </row>
    <row r="3188" spans="13:13">
      <c r="M3188" s="9"/>
    </row>
    <row r="3189" spans="13:13">
      <c r="M3189" s="9"/>
    </row>
    <row r="3190" spans="13:13">
      <c r="M3190" s="9"/>
    </row>
    <row r="3191" spans="13:13">
      <c r="M3191" s="9"/>
    </row>
    <row r="3192" spans="13:13">
      <c r="M3192" s="9"/>
    </row>
    <row r="3193" spans="13:13">
      <c r="M3193" s="9"/>
    </row>
    <row r="3194" spans="13:13">
      <c r="M3194" s="9"/>
    </row>
    <row r="3195" spans="13:13">
      <c r="M3195" s="9"/>
    </row>
    <row r="3196" spans="13:13">
      <c r="M3196" s="9"/>
    </row>
    <row r="3197" spans="13:13">
      <c r="M3197" s="9"/>
    </row>
    <row r="3198" spans="13:13">
      <c r="M3198" s="9"/>
    </row>
    <row r="3199" spans="13:13">
      <c r="M3199" s="9"/>
    </row>
    <row r="3200" spans="13:13">
      <c r="M3200" s="9"/>
    </row>
    <row r="3201" spans="13:13">
      <c r="M3201" s="9"/>
    </row>
    <row r="3202" spans="13:13">
      <c r="M3202" s="9"/>
    </row>
    <row r="3203" spans="13:13">
      <c r="M3203" s="9"/>
    </row>
    <row r="3204" spans="13:13">
      <c r="M3204" s="9"/>
    </row>
    <row r="3205" spans="13:13">
      <c r="M3205" s="9"/>
    </row>
    <row r="3206" spans="13:13">
      <c r="M3206" s="9"/>
    </row>
    <row r="3207" spans="13:13">
      <c r="M3207" s="9"/>
    </row>
    <row r="3208" spans="13:13">
      <c r="M3208" s="9"/>
    </row>
    <row r="3209" spans="13:13">
      <c r="M3209" s="9"/>
    </row>
    <row r="3210" spans="13:13">
      <c r="M3210" s="9"/>
    </row>
    <row r="3211" spans="13:13">
      <c r="M3211" s="9"/>
    </row>
    <row r="3212" spans="13:13">
      <c r="M3212" s="9"/>
    </row>
    <row r="3213" spans="13:13">
      <c r="M3213" s="9"/>
    </row>
    <row r="3214" spans="13:13">
      <c r="M3214" s="9"/>
    </row>
    <row r="3215" spans="13:13">
      <c r="M3215" s="9"/>
    </row>
    <row r="3216" spans="13:13">
      <c r="M3216" s="9"/>
    </row>
    <row r="3217" spans="13:13">
      <c r="M3217" s="9"/>
    </row>
    <row r="3218" spans="13:13">
      <c r="M3218" s="9"/>
    </row>
    <row r="3219" spans="13:13">
      <c r="M3219" s="9"/>
    </row>
    <row r="3220" spans="13:13">
      <c r="M3220" s="9"/>
    </row>
    <row r="3221" spans="13:13">
      <c r="M3221" s="9"/>
    </row>
    <row r="3222" spans="13:13">
      <c r="M3222" s="9"/>
    </row>
    <row r="3223" spans="13:13">
      <c r="M3223" s="9"/>
    </row>
    <row r="3224" spans="13:13">
      <c r="M3224" s="9"/>
    </row>
    <row r="3225" spans="13:13">
      <c r="M3225" s="9"/>
    </row>
    <row r="3226" spans="13:13">
      <c r="M3226" s="9"/>
    </row>
    <row r="3227" spans="13:13">
      <c r="M3227" s="9"/>
    </row>
    <row r="3228" spans="13:13">
      <c r="M3228" s="9"/>
    </row>
    <row r="3229" spans="13:13">
      <c r="M3229" s="9"/>
    </row>
    <row r="3230" spans="13:13">
      <c r="M3230" s="9"/>
    </row>
    <row r="3231" spans="13:13">
      <c r="M3231" s="9"/>
    </row>
    <row r="3232" spans="13:13">
      <c r="M3232" s="9"/>
    </row>
    <row r="3233" spans="13:13">
      <c r="M3233" s="9"/>
    </row>
    <row r="3234" spans="13:13">
      <c r="M3234" s="9"/>
    </row>
    <row r="3235" spans="13:13">
      <c r="M3235" s="9"/>
    </row>
    <row r="3236" spans="13:13">
      <c r="M3236" s="9"/>
    </row>
    <row r="3237" spans="13:13">
      <c r="M3237" s="9"/>
    </row>
    <row r="3238" spans="13:13">
      <c r="M3238" s="9"/>
    </row>
    <row r="3239" spans="13:13">
      <c r="M3239" s="9"/>
    </row>
    <row r="3240" spans="13:13">
      <c r="M3240" s="9"/>
    </row>
    <row r="3241" spans="13:13">
      <c r="M3241" s="9"/>
    </row>
    <row r="3242" spans="13:13">
      <c r="M3242" s="9"/>
    </row>
    <row r="3243" spans="13:13">
      <c r="M3243" s="9"/>
    </row>
    <row r="3244" spans="13:13">
      <c r="M3244" s="9"/>
    </row>
    <row r="3245" spans="13:13">
      <c r="M3245" s="9"/>
    </row>
    <row r="3246" spans="13:13">
      <c r="M3246" s="9"/>
    </row>
    <row r="3247" spans="13:13">
      <c r="M3247" s="9"/>
    </row>
    <row r="3248" spans="13:13">
      <c r="M3248" s="9"/>
    </row>
    <row r="3249" spans="13:13">
      <c r="M3249" s="9"/>
    </row>
    <row r="3250" spans="13:13">
      <c r="M3250" s="9"/>
    </row>
    <row r="3251" spans="13:13">
      <c r="M3251" s="9"/>
    </row>
    <row r="3252" spans="13:13">
      <c r="M3252" s="9"/>
    </row>
    <row r="3253" spans="13:13">
      <c r="M3253" s="9"/>
    </row>
    <row r="3254" spans="13:13">
      <c r="M3254" s="9"/>
    </row>
    <row r="3255" spans="13:13">
      <c r="M3255" s="9"/>
    </row>
    <row r="3256" spans="13:13">
      <c r="M3256" s="9"/>
    </row>
    <row r="3257" spans="13:13">
      <c r="M3257" s="9"/>
    </row>
    <row r="3258" spans="13:13">
      <c r="M3258" s="9"/>
    </row>
    <row r="3259" spans="13:13">
      <c r="M3259" s="9"/>
    </row>
    <row r="3260" spans="13:13">
      <c r="M3260" s="9"/>
    </row>
    <row r="3261" spans="13:13">
      <c r="M3261" s="9"/>
    </row>
    <row r="3262" spans="13:13">
      <c r="M3262" s="9"/>
    </row>
    <row r="3263" spans="13:13">
      <c r="M3263" s="9"/>
    </row>
    <row r="3264" spans="13:13">
      <c r="M3264" s="9"/>
    </row>
    <row r="3265" spans="13:13">
      <c r="M3265" s="9"/>
    </row>
    <row r="3266" spans="13:13">
      <c r="M3266" s="9"/>
    </row>
    <row r="3267" spans="13:13">
      <c r="M3267" s="9"/>
    </row>
    <row r="3268" spans="13:13">
      <c r="M3268" s="9"/>
    </row>
    <row r="3269" spans="13:13">
      <c r="M3269" s="9"/>
    </row>
    <row r="3270" spans="13:13">
      <c r="M3270" s="9"/>
    </row>
    <row r="3271" spans="13:13">
      <c r="M3271" s="9"/>
    </row>
    <row r="3272" spans="13:13">
      <c r="M3272" s="9"/>
    </row>
    <row r="3273" spans="13:13">
      <c r="M3273" s="9"/>
    </row>
    <row r="3274" spans="13:13">
      <c r="M3274" s="9"/>
    </row>
    <row r="3275" spans="13:13">
      <c r="M3275" s="9"/>
    </row>
    <row r="3276" spans="13:13">
      <c r="M3276" s="9"/>
    </row>
    <row r="3277" spans="13:13">
      <c r="M3277" s="9"/>
    </row>
    <row r="3278" spans="13:13">
      <c r="M3278" s="9"/>
    </row>
    <row r="3279" spans="13:13">
      <c r="M3279" s="9"/>
    </row>
    <row r="3280" spans="13:13">
      <c r="M3280" s="9"/>
    </row>
    <row r="3281" spans="13:13">
      <c r="M3281" s="9"/>
    </row>
    <row r="3282" spans="13:13">
      <c r="M3282" s="9"/>
    </row>
    <row r="3283" spans="13:13">
      <c r="M3283" s="9"/>
    </row>
    <row r="3284" spans="13:13">
      <c r="M3284" s="9"/>
    </row>
    <row r="3285" spans="13:13">
      <c r="M3285" s="9"/>
    </row>
    <row r="3286" spans="13:13">
      <c r="M3286" s="9"/>
    </row>
    <row r="3287" spans="13:13">
      <c r="M3287" s="9"/>
    </row>
    <row r="3288" spans="13:13">
      <c r="M3288" s="9"/>
    </row>
    <row r="3289" spans="13:13">
      <c r="M3289" s="9"/>
    </row>
    <row r="3290" spans="13:13">
      <c r="M3290" s="9"/>
    </row>
    <row r="3291" spans="13:13">
      <c r="M3291" s="9"/>
    </row>
    <row r="3292" spans="13:13">
      <c r="M3292" s="9"/>
    </row>
    <row r="3293" spans="13:13">
      <c r="M3293" s="9"/>
    </row>
    <row r="3294" spans="13:13">
      <c r="M3294" s="9"/>
    </row>
    <row r="3295" spans="13:13">
      <c r="M3295" s="9"/>
    </row>
    <row r="3296" spans="13:13">
      <c r="M3296" s="9"/>
    </row>
    <row r="3297" spans="13:13">
      <c r="M3297" s="9"/>
    </row>
    <row r="3298" spans="13:13">
      <c r="M3298" s="9"/>
    </row>
    <row r="3299" spans="13:13">
      <c r="M3299" s="9"/>
    </row>
    <row r="3300" spans="13:13">
      <c r="M3300" s="9"/>
    </row>
    <row r="3301" spans="13:13">
      <c r="M3301" s="9"/>
    </row>
    <row r="3302" spans="13:13">
      <c r="M3302" s="9"/>
    </row>
    <row r="3303" spans="13:13">
      <c r="M3303" s="9"/>
    </row>
    <row r="3304" spans="13:13">
      <c r="M3304" s="9"/>
    </row>
    <row r="3305" spans="13:13">
      <c r="M3305" s="9"/>
    </row>
    <row r="3306" spans="13:13">
      <c r="M3306" s="9"/>
    </row>
    <row r="3307" spans="13:13">
      <c r="M3307" s="9"/>
    </row>
    <row r="3308" spans="13:13">
      <c r="M3308" s="9"/>
    </row>
    <row r="3309" spans="13:13">
      <c r="M3309" s="9"/>
    </row>
    <row r="3310" spans="13:13">
      <c r="M3310" s="9"/>
    </row>
    <row r="3311" spans="13:13">
      <c r="M3311" s="9"/>
    </row>
    <row r="3312" spans="13:13">
      <c r="M3312" s="9"/>
    </row>
    <row r="3313" spans="13:13">
      <c r="M3313" s="9"/>
    </row>
    <row r="3314" spans="13:13">
      <c r="M3314" s="9"/>
    </row>
    <row r="3315" spans="13:13">
      <c r="M3315" s="9"/>
    </row>
    <row r="3316" spans="13:13">
      <c r="M3316" s="9"/>
    </row>
    <row r="3317" spans="13:13">
      <c r="M3317" s="9"/>
    </row>
    <row r="3318" spans="13:13">
      <c r="M3318" s="9"/>
    </row>
    <row r="3319" spans="13:13">
      <c r="M3319" s="9"/>
    </row>
    <row r="3320" spans="13:13">
      <c r="M3320" s="9"/>
    </row>
    <row r="3321" spans="13:13">
      <c r="M3321" s="9"/>
    </row>
    <row r="3322" spans="13:13">
      <c r="M3322" s="9"/>
    </row>
    <row r="3323" spans="13:13">
      <c r="M3323" s="9"/>
    </row>
    <row r="3324" spans="13:13">
      <c r="M3324" s="9"/>
    </row>
    <row r="3325" spans="13:13">
      <c r="M3325" s="9"/>
    </row>
    <row r="3326" spans="13:13">
      <c r="M3326" s="9"/>
    </row>
    <row r="3327" spans="13:13">
      <c r="M3327" s="9"/>
    </row>
    <row r="3328" spans="13:13">
      <c r="M3328" s="9"/>
    </row>
    <row r="3329" spans="13:13">
      <c r="M3329" s="9"/>
    </row>
    <row r="3330" spans="13:13">
      <c r="M3330" s="9"/>
    </row>
    <row r="3331" spans="13:13">
      <c r="M3331" s="9"/>
    </row>
    <row r="3332" spans="13:13">
      <c r="M3332" s="9"/>
    </row>
    <row r="3333" spans="13:13">
      <c r="M3333" s="9"/>
    </row>
    <row r="3334" spans="13:13">
      <c r="M3334" s="9"/>
    </row>
    <row r="3335" spans="13:13">
      <c r="M3335" s="9"/>
    </row>
    <row r="3336" spans="13:13">
      <c r="M3336" s="9"/>
    </row>
    <row r="3337" spans="13:13">
      <c r="M3337" s="9"/>
    </row>
    <row r="3338" spans="13:13">
      <c r="M3338" s="9"/>
    </row>
    <row r="3339" spans="13:13">
      <c r="M3339" s="9"/>
    </row>
    <row r="3340" spans="13:13">
      <c r="M3340" s="9"/>
    </row>
    <row r="3341" spans="13:13">
      <c r="M3341" s="9"/>
    </row>
    <row r="3342" spans="13:13">
      <c r="M3342" s="9"/>
    </row>
    <row r="3343" spans="13:13">
      <c r="M3343" s="9"/>
    </row>
    <row r="3344" spans="13:13">
      <c r="M3344" s="9"/>
    </row>
    <row r="3345" spans="13:13">
      <c r="M3345" s="9"/>
    </row>
    <row r="3346" spans="13:13">
      <c r="M3346" s="9"/>
    </row>
    <row r="3347" spans="13:13">
      <c r="M3347" s="9"/>
    </row>
    <row r="3348" spans="13:13">
      <c r="M3348" s="9"/>
    </row>
    <row r="3349" spans="13:13">
      <c r="M3349" s="9"/>
    </row>
    <row r="3350" spans="13:13">
      <c r="M3350" s="9"/>
    </row>
    <row r="3351" spans="13:13">
      <c r="M3351" s="9"/>
    </row>
    <row r="3352" spans="13:13">
      <c r="M3352" s="9"/>
    </row>
    <row r="3353" spans="13:13">
      <c r="M3353" s="9"/>
    </row>
    <row r="3354" spans="13:13">
      <c r="M3354" s="9"/>
    </row>
    <row r="3355" spans="13:13">
      <c r="M3355" s="9"/>
    </row>
    <row r="3356" spans="13:13">
      <c r="M3356" s="9"/>
    </row>
    <row r="3357" spans="13:13">
      <c r="M3357" s="9"/>
    </row>
    <row r="3358" spans="13:13">
      <c r="M3358" s="9"/>
    </row>
    <row r="3359" spans="13:13">
      <c r="M3359" s="9"/>
    </row>
    <row r="3360" spans="13:13">
      <c r="M3360" s="9"/>
    </row>
    <row r="3361" spans="13:13">
      <c r="M3361" s="9"/>
    </row>
    <row r="3362" spans="13:13">
      <c r="M3362" s="9"/>
    </row>
    <row r="3363" spans="13:13">
      <c r="M3363" s="9"/>
    </row>
    <row r="3364" spans="13:13">
      <c r="M3364" s="9"/>
    </row>
    <row r="3365" spans="13:13">
      <c r="M3365" s="9"/>
    </row>
    <row r="3366" spans="13:13">
      <c r="M3366" s="9"/>
    </row>
    <row r="3367" spans="13:13">
      <c r="M3367" s="9"/>
    </row>
    <row r="3368" spans="13:13">
      <c r="M3368" s="9"/>
    </row>
    <row r="3369" spans="13:13">
      <c r="M3369" s="9"/>
    </row>
    <row r="3370" spans="13:13">
      <c r="M3370" s="9"/>
    </row>
    <row r="3371" spans="13:13">
      <c r="M3371" s="9"/>
    </row>
    <row r="3372" spans="13:13">
      <c r="M3372" s="9"/>
    </row>
    <row r="3373" spans="13:13">
      <c r="M3373" s="9"/>
    </row>
    <row r="3374" spans="13:13">
      <c r="M3374" s="9"/>
    </row>
    <row r="3375" spans="13:13">
      <c r="M3375" s="9"/>
    </row>
    <row r="3376" spans="13:13">
      <c r="M3376" s="9"/>
    </row>
    <row r="3377" spans="13:13">
      <c r="M3377" s="9"/>
    </row>
    <row r="3378" spans="13:13">
      <c r="M3378" s="9"/>
    </row>
    <row r="3379" spans="13:13">
      <c r="M3379" s="9"/>
    </row>
    <row r="3380" spans="13:13">
      <c r="M3380" s="9"/>
    </row>
    <row r="3381" spans="13:13">
      <c r="M3381" s="9"/>
    </row>
    <row r="3382" spans="13:13">
      <c r="M3382" s="9"/>
    </row>
    <row r="3383" spans="13:13">
      <c r="M3383" s="9"/>
    </row>
    <row r="3384" spans="13:13">
      <c r="M3384" s="9"/>
    </row>
    <row r="3385" spans="13:13">
      <c r="M3385" s="9"/>
    </row>
    <row r="3386" spans="13:13">
      <c r="M3386" s="9"/>
    </row>
    <row r="3387" spans="13:13">
      <c r="M3387" s="9"/>
    </row>
    <row r="3388" spans="13:13">
      <c r="M3388" s="9"/>
    </row>
    <row r="3389" spans="13:13">
      <c r="M3389" s="9"/>
    </row>
    <row r="3390" spans="13:13">
      <c r="M3390" s="9"/>
    </row>
    <row r="3391" spans="13:13">
      <c r="M3391" s="9"/>
    </row>
    <row r="3392" spans="13:13">
      <c r="M3392" s="9"/>
    </row>
    <row r="3393" spans="13:13">
      <c r="M3393" s="9"/>
    </row>
    <row r="3394" spans="13:13">
      <c r="M3394" s="9"/>
    </row>
    <row r="3395" spans="13:13">
      <c r="M3395" s="9"/>
    </row>
    <row r="3396" spans="13:13">
      <c r="M3396" s="9"/>
    </row>
    <row r="3397" spans="13:13">
      <c r="M3397" s="9"/>
    </row>
    <row r="3398" spans="13:13">
      <c r="M3398" s="9"/>
    </row>
    <row r="3399" spans="13:13">
      <c r="M3399" s="9"/>
    </row>
    <row r="3400" spans="13:13">
      <c r="M3400" s="9"/>
    </row>
    <row r="3401" spans="13:13">
      <c r="M3401" s="9"/>
    </row>
    <row r="3402" spans="13:13">
      <c r="M3402" s="9"/>
    </row>
    <row r="3403" spans="13:13">
      <c r="M3403" s="9"/>
    </row>
    <row r="3404" spans="13:13">
      <c r="M3404" s="9"/>
    </row>
    <row r="3405" spans="13:13">
      <c r="M3405" s="9"/>
    </row>
    <row r="3406" spans="13:13">
      <c r="M3406" s="9"/>
    </row>
    <row r="3407" spans="13:13">
      <c r="M3407" s="9"/>
    </row>
    <row r="3408" spans="13:13">
      <c r="M3408" s="9"/>
    </row>
    <row r="3409" spans="13:13">
      <c r="M3409" s="9"/>
    </row>
    <row r="3410" spans="13:13">
      <c r="M3410" s="9"/>
    </row>
    <row r="3411" spans="13:13">
      <c r="M3411" s="9"/>
    </row>
    <row r="3412" spans="13:13">
      <c r="M3412" s="9"/>
    </row>
    <row r="3413" spans="13:13">
      <c r="M3413" s="9"/>
    </row>
    <row r="3414" spans="13:13">
      <c r="M3414" s="9"/>
    </row>
    <row r="3415" spans="13:13">
      <c r="M3415" s="9"/>
    </row>
    <row r="3416" spans="13:13">
      <c r="M3416" s="9"/>
    </row>
    <row r="3417" spans="13:13">
      <c r="M3417" s="9"/>
    </row>
    <row r="3418" spans="13:13">
      <c r="M3418" s="9"/>
    </row>
    <row r="3419" spans="13:13">
      <c r="M3419" s="9"/>
    </row>
    <row r="3420" spans="13:13">
      <c r="M3420" s="9"/>
    </row>
    <row r="3421" spans="13:13">
      <c r="M3421" s="9"/>
    </row>
    <row r="3422" spans="13:13">
      <c r="M3422" s="9"/>
    </row>
    <row r="3423" spans="13:13">
      <c r="M3423" s="9"/>
    </row>
    <row r="3424" spans="13:13">
      <c r="M3424" s="9"/>
    </row>
    <row r="3425" spans="13:13">
      <c r="M3425" s="9"/>
    </row>
    <row r="3426" spans="13:13">
      <c r="M3426" s="9"/>
    </row>
    <row r="3427" spans="13:13">
      <c r="M3427" s="9"/>
    </row>
    <row r="3428" spans="13:13">
      <c r="M3428" s="9"/>
    </row>
    <row r="3429" spans="13:13">
      <c r="M3429" s="9"/>
    </row>
    <row r="3430" spans="13:13">
      <c r="M3430" s="9"/>
    </row>
    <row r="3431" spans="13:13">
      <c r="M3431" s="9"/>
    </row>
    <row r="3432" spans="13:13">
      <c r="M3432" s="9"/>
    </row>
    <row r="3433" spans="13:13">
      <c r="M3433" s="9"/>
    </row>
    <row r="3434" spans="13:13">
      <c r="M3434" s="9"/>
    </row>
    <row r="3435" spans="13:13">
      <c r="M3435" s="9"/>
    </row>
    <row r="3436" spans="13:13">
      <c r="M3436" s="9"/>
    </row>
    <row r="3437" spans="13:13">
      <c r="M3437" s="9"/>
    </row>
    <row r="3438" spans="13:13">
      <c r="M3438" s="9"/>
    </row>
    <row r="3439" spans="13:13">
      <c r="M3439" s="9"/>
    </row>
    <row r="3440" spans="13:13">
      <c r="M3440" s="9"/>
    </row>
    <row r="3441" spans="13:13">
      <c r="M3441" s="9"/>
    </row>
    <row r="3442" spans="13:13">
      <c r="M3442" s="9"/>
    </row>
    <row r="3443" spans="13:13">
      <c r="M3443" s="9"/>
    </row>
    <row r="3444" spans="13:13">
      <c r="M3444" s="9"/>
    </row>
    <row r="3445" spans="13:13">
      <c r="M3445" s="9"/>
    </row>
    <row r="3446" spans="13:13">
      <c r="M3446" s="9"/>
    </row>
    <row r="3447" spans="13:13">
      <c r="M3447" s="9"/>
    </row>
    <row r="3448" spans="13:13">
      <c r="M3448" s="9"/>
    </row>
    <row r="3449" spans="13:13">
      <c r="M3449" s="9"/>
    </row>
    <row r="3450" spans="13:13">
      <c r="M3450" s="9"/>
    </row>
    <row r="3451" spans="13:13">
      <c r="M3451" s="9"/>
    </row>
    <row r="3452" spans="13:13">
      <c r="M3452" s="9"/>
    </row>
    <row r="3453" spans="13:13">
      <c r="M3453" s="9"/>
    </row>
    <row r="3454" spans="13:13">
      <c r="M3454" s="9"/>
    </row>
    <row r="3455" spans="13:13">
      <c r="M3455" s="9"/>
    </row>
    <row r="3456" spans="13:13">
      <c r="M3456" s="9"/>
    </row>
    <row r="3457" spans="13:13">
      <c r="M3457" s="9"/>
    </row>
    <row r="3458" spans="13:13">
      <c r="M3458" s="9"/>
    </row>
    <row r="3459" spans="13:13">
      <c r="M3459" s="9"/>
    </row>
    <row r="3460" spans="13:13">
      <c r="M3460" s="9"/>
    </row>
    <row r="3461" spans="13:13">
      <c r="M3461" s="9"/>
    </row>
    <row r="3462" spans="13:13">
      <c r="M3462" s="9"/>
    </row>
    <row r="3463" spans="13:13">
      <c r="M3463" s="9"/>
    </row>
    <row r="3464" spans="13:13">
      <c r="M3464" s="9"/>
    </row>
    <row r="3465" spans="13:13">
      <c r="M3465" s="9"/>
    </row>
    <row r="3466" spans="13:13">
      <c r="M3466" s="9"/>
    </row>
    <row r="3467" spans="13:13">
      <c r="M3467" s="9"/>
    </row>
    <row r="3468" spans="13:13">
      <c r="M3468" s="9"/>
    </row>
    <row r="3469" spans="13:13">
      <c r="M3469" s="9"/>
    </row>
    <row r="3470" spans="13:13">
      <c r="M3470" s="9"/>
    </row>
    <row r="3471" spans="13:13">
      <c r="M3471" s="9"/>
    </row>
    <row r="3472" spans="13:13">
      <c r="M3472" s="9"/>
    </row>
    <row r="3473" spans="13:13">
      <c r="M3473" s="9"/>
    </row>
    <row r="3474" spans="13:13">
      <c r="M3474" s="9"/>
    </row>
    <row r="3475" spans="13:13">
      <c r="M3475" s="9"/>
    </row>
    <row r="3476" spans="13:13">
      <c r="M3476" s="9"/>
    </row>
    <row r="3477" spans="13:13">
      <c r="M3477" s="9"/>
    </row>
    <row r="3478" spans="13:13">
      <c r="M3478" s="9"/>
    </row>
    <row r="3479" spans="13:13">
      <c r="M3479" s="9"/>
    </row>
    <row r="3480" spans="13:13">
      <c r="M3480" s="9"/>
    </row>
    <row r="3481" spans="13:13">
      <c r="M3481" s="9"/>
    </row>
    <row r="3482" spans="13:13">
      <c r="M3482" s="9"/>
    </row>
    <row r="3483" spans="13:13">
      <c r="M3483" s="9"/>
    </row>
    <row r="3484" spans="13:13">
      <c r="M3484" s="9"/>
    </row>
    <row r="3485" spans="13:13">
      <c r="M3485" s="9"/>
    </row>
    <row r="3486" spans="13:13">
      <c r="M3486" s="9"/>
    </row>
    <row r="3487" spans="13:13">
      <c r="M3487" s="9"/>
    </row>
    <row r="3488" spans="13:13">
      <c r="M3488" s="9"/>
    </row>
    <row r="3489" spans="13:13">
      <c r="M3489" s="9"/>
    </row>
    <row r="3490" spans="13:13">
      <c r="M3490" s="9"/>
    </row>
    <row r="3491" spans="13:13">
      <c r="M3491" s="9"/>
    </row>
    <row r="3492" spans="13:13">
      <c r="M3492" s="9"/>
    </row>
    <row r="3493" spans="13:13">
      <c r="M3493" s="9"/>
    </row>
    <row r="3494" spans="13:13">
      <c r="M3494" s="9"/>
    </row>
    <row r="3495" spans="13:13">
      <c r="M3495" s="9"/>
    </row>
    <row r="3496" spans="13:13">
      <c r="M3496" s="9"/>
    </row>
    <row r="3497" spans="13:13">
      <c r="M3497" s="9"/>
    </row>
    <row r="3498" spans="13:13">
      <c r="M3498" s="9"/>
    </row>
    <row r="3499" spans="13:13">
      <c r="M3499" s="9"/>
    </row>
    <row r="3500" spans="13:13">
      <c r="M3500" s="9"/>
    </row>
    <row r="3501" spans="13:13">
      <c r="M3501" s="9"/>
    </row>
    <row r="3502" spans="13:13">
      <c r="M3502" s="9"/>
    </row>
    <row r="3503" spans="13:13">
      <c r="M3503" s="9"/>
    </row>
    <row r="3504" spans="13:13">
      <c r="M3504" s="9"/>
    </row>
    <row r="3505" spans="13:13">
      <c r="M3505" s="9"/>
    </row>
    <row r="3506" spans="13:13">
      <c r="M3506" s="9"/>
    </row>
    <row r="3507" spans="13:13">
      <c r="M3507" s="9"/>
    </row>
    <row r="3508" spans="13:13">
      <c r="M3508" s="9"/>
    </row>
    <row r="3509" spans="13:13">
      <c r="M3509" s="9"/>
    </row>
    <row r="3510" spans="13:13">
      <c r="M3510" s="9"/>
    </row>
    <row r="3511" spans="13:13">
      <c r="M3511" s="9"/>
    </row>
    <row r="3512" spans="13:13">
      <c r="M3512" s="9"/>
    </row>
    <row r="3513" spans="13:13">
      <c r="M3513" s="9"/>
    </row>
    <row r="3514" spans="13:13">
      <c r="M3514" s="9"/>
    </row>
    <row r="3515" spans="13:13">
      <c r="M3515" s="9"/>
    </row>
    <row r="3516" spans="13:13">
      <c r="M3516" s="9"/>
    </row>
    <row r="3517" spans="13:13">
      <c r="M3517" s="9"/>
    </row>
    <row r="3518" spans="13:13">
      <c r="M3518" s="9"/>
    </row>
    <row r="3519" spans="13:13">
      <c r="M3519" s="9"/>
    </row>
    <row r="3520" spans="13:13">
      <c r="M3520" s="9"/>
    </row>
    <row r="3521" spans="13:13">
      <c r="M3521" s="9"/>
    </row>
    <row r="3522" spans="13:13">
      <c r="M3522" s="9"/>
    </row>
    <row r="3523" spans="13:13">
      <c r="M3523" s="9"/>
    </row>
    <row r="3524" spans="13:13">
      <c r="M3524" s="9"/>
    </row>
    <row r="3525" spans="13:13">
      <c r="M3525" s="9"/>
    </row>
    <row r="3526" spans="13:13">
      <c r="M3526" s="9"/>
    </row>
    <row r="3527" spans="13:13">
      <c r="M3527" s="9"/>
    </row>
    <row r="3528" spans="13:13">
      <c r="M3528" s="9"/>
    </row>
    <row r="3529" spans="13:13">
      <c r="M3529" s="9"/>
    </row>
    <row r="3530" spans="13:13">
      <c r="M3530" s="9"/>
    </row>
    <row r="3531" spans="13:13">
      <c r="M3531" s="9"/>
    </row>
    <row r="3532" spans="13:13">
      <c r="M3532" s="9"/>
    </row>
    <row r="3533" spans="13:13">
      <c r="M3533" s="9"/>
    </row>
    <row r="3534" spans="13:13">
      <c r="M3534" s="9"/>
    </row>
    <row r="3535" spans="13:13">
      <c r="M3535" s="9"/>
    </row>
    <row r="3536" spans="13:13">
      <c r="M3536" s="9"/>
    </row>
    <row r="3537" spans="13:13">
      <c r="M3537" s="9"/>
    </row>
    <row r="3538" spans="13:13">
      <c r="M3538" s="9"/>
    </row>
    <row r="3539" spans="13:13">
      <c r="M3539" s="9"/>
    </row>
    <row r="3540" spans="13:13">
      <c r="M3540" s="9"/>
    </row>
    <row r="3541" spans="13:13">
      <c r="M3541" s="9"/>
    </row>
    <row r="3542" spans="13:13">
      <c r="M3542" s="9"/>
    </row>
    <row r="3543" spans="13:13">
      <c r="M3543" s="9"/>
    </row>
    <row r="3544" spans="13:13">
      <c r="M3544" s="9"/>
    </row>
    <row r="3545" spans="13:13">
      <c r="M3545" s="9"/>
    </row>
    <row r="3546" spans="13:13">
      <c r="M3546" s="9"/>
    </row>
    <row r="3547" spans="13:13">
      <c r="M3547" s="9"/>
    </row>
    <row r="3548" spans="13:13">
      <c r="M3548" s="9"/>
    </row>
    <row r="3549" spans="13:13">
      <c r="M3549" s="9"/>
    </row>
    <row r="3550" spans="13:13">
      <c r="M3550" s="9"/>
    </row>
    <row r="3551" spans="13:13">
      <c r="M3551" s="9"/>
    </row>
    <row r="3552" spans="13:13">
      <c r="M3552" s="9"/>
    </row>
    <row r="3553" spans="13:13">
      <c r="M3553" s="9"/>
    </row>
    <row r="3554" spans="13:13">
      <c r="M3554" s="9"/>
    </row>
    <row r="3555" spans="13:13">
      <c r="M3555" s="9"/>
    </row>
    <row r="3556" spans="13:13">
      <c r="M3556" s="9"/>
    </row>
    <row r="3557" spans="13:13">
      <c r="M3557" s="9"/>
    </row>
    <row r="3558" spans="13:13">
      <c r="M3558" s="9"/>
    </row>
    <row r="3559" spans="13:13">
      <c r="M3559" s="9"/>
    </row>
    <row r="3560" spans="13:13">
      <c r="M3560" s="9"/>
    </row>
    <row r="3561" spans="13:13">
      <c r="M3561" s="9"/>
    </row>
    <row r="3562" spans="13:13">
      <c r="M3562" s="9"/>
    </row>
    <row r="3563" spans="13:13">
      <c r="M3563" s="9"/>
    </row>
    <row r="3564" spans="13:13">
      <c r="M3564" s="9"/>
    </row>
    <row r="3565" spans="13:13">
      <c r="M3565" s="9"/>
    </row>
    <row r="3566" spans="13:13">
      <c r="M3566" s="9"/>
    </row>
    <row r="3567" spans="13:13">
      <c r="M3567" s="9"/>
    </row>
    <row r="3568" spans="13:13">
      <c r="M3568" s="9"/>
    </row>
    <row r="3569" spans="13:13">
      <c r="M3569" s="9"/>
    </row>
    <row r="3570" spans="13:13">
      <c r="M3570" s="9"/>
    </row>
    <row r="3571" spans="13:13">
      <c r="M3571" s="9"/>
    </row>
    <row r="3572" spans="13:13">
      <c r="M3572" s="9"/>
    </row>
    <row r="3573" spans="13:13">
      <c r="M3573" s="9"/>
    </row>
    <row r="3574" spans="13:13">
      <c r="M3574" s="9"/>
    </row>
    <row r="3575" spans="13:13">
      <c r="M3575" s="9"/>
    </row>
    <row r="3576" spans="13:13">
      <c r="M3576" s="9"/>
    </row>
    <row r="3577" spans="13:13">
      <c r="M3577" s="9"/>
    </row>
    <row r="3578" spans="13:13">
      <c r="M3578" s="9"/>
    </row>
    <row r="3579" spans="13:13">
      <c r="M3579" s="9"/>
    </row>
    <row r="3580" spans="13:13">
      <c r="M3580" s="9"/>
    </row>
    <row r="3581" spans="13:13">
      <c r="M3581" s="9"/>
    </row>
    <row r="3582" spans="13:13">
      <c r="M3582" s="9"/>
    </row>
    <row r="3583" spans="13:13">
      <c r="M3583" s="9"/>
    </row>
    <row r="3584" spans="13:13">
      <c r="M3584" s="9"/>
    </row>
    <row r="3585" spans="13:13">
      <c r="M3585" s="9"/>
    </row>
    <row r="3586" spans="13:13">
      <c r="M3586" s="9"/>
    </row>
    <row r="3587" spans="13:13">
      <c r="M3587" s="9"/>
    </row>
    <row r="3588" spans="13:13">
      <c r="M3588" s="9"/>
    </row>
    <row r="3589" spans="13:13">
      <c r="M3589" s="9"/>
    </row>
    <row r="3590" spans="13:13">
      <c r="M3590" s="9"/>
    </row>
    <row r="3591" spans="13:13">
      <c r="M3591" s="9"/>
    </row>
    <row r="3592" spans="13:13">
      <c r="M3592" s="9"/>
    </row>
    <row r="3593" spans="13:13">
      <c r="M3593" s="9"/>
    </row>
    <row r="3594" spans="13:13">
      <c r="M3594" s="9"/>
    </row>
    <row r="3595" spans="13:13">
      <c r="M3595" s="9"/>
    </row>
    <row r="3596" spans="13:13">
      <c r="M3596" s="9"/>
    </row>
    <row r="3597" spans="13:13">
      <c r="M3597" s="9"/>
    </row>
    <row r="3598" spans="13:13">
      <c r="M3598" s="9"/>
    </row>
    <row r="3599" spans="13:13">
      <c r="M3599" s="9"/>
    </row>
    <row r="3600" spans="13:13">
      <c r="M3600" s="9"/>
    </row>
    <row r="3601" spans="13:13">
      <c r="M3601" s="9"/>
    </row>
    <row r="3602" spans="13:13">
      <c r="M3602" s="9"/>
    </row>
    <row r="3603" spans="13:13">
      <c r="M3603" s="9"/>
    </row>
    <row r="3604" spans="13:13">
      <c r="M3604" s="9"/>
    </row>
    <row r="3605" spans="13:13">
      <c r="M3605" s="9"/>
    </row>
    <row r="3606" spans="13:13">
      <c r="M3606" s="9"/>
    </row>
    <row r="3607" spans="13:13">
      <c r="M3607" s="9"/>
    </row>
    <row r="3608" spans="13:13">
      <c r="M3608" s="9"/>
    </row>
    <row r="3609" spans="13:13">
      <c r="M3609" s="9"/>
    </row>
    <row r="3610" spans="13:13">
      <c r="M3610" s="9"/>
    </row>
    <row r="3611" spans="13:13">
      <c r="M3611" s="9"/>
    </row>
    <row r="3612" spans="13:13">
      <c r="M3612" s="9"/>
    </row>
    <row r="3613" spans="13:13">
      <c r="M3613" s="9"/>
    </row>
    <row r="3614" spans="13:13">
      <c r="M3614" s="9"/>
    </row>
    <row r="3615" spans="13:13">
      <c r="M3615" s="9"/>
    </row>
    <row r="3616" spans="13:13">
      <c r="M3616" s="9"/>
    </row>
    <row r="3617" spans="13:13">
      <c r="M3617" s="9"/>
    </row>
    <row r="3618" spans="13:13">
      <c r="M3618" s="9"/>
    </row>
    <row r="3619" spans="13:13">
      <c r="M3619" s="9"/>
    </row>
    <row r="3620" spans="13:13">
      <c r="M3620" s="9"/>
    </row>
    <row r="3621" spans="13:13">
      <c r="M3621" s="9"/>
    </row>
    <row r="3622" spans="13:13">
      <c r="M3622" s="9"/>
    </row>
    <row r="3623" spans="13:13">
      <c r="M3623" s="9"/>
    </row>
    <row r="3624" spans="13:13">
      <c r="M3624" s="9"/>
    </row>
    <row r="3625" spans="13:13">
      <c r="M3625" s="9"/>
    </row>
    <row r="3626" spans="13:13">
      <c r="M3626" s="9"/>
    </row>
    <row r="3627" spans="13:13">
      <c r="M3627" s="9"/>
    </row>
    <row r="3628" spans="13:13">
      <c r="M3628" s="9"/>
    </row>
    <row r="3629" spans="13:13">
      <c r="M3629" s="9"/>
    </row>
    <row r="3630" spans="13:13">
      <c r="M3630" s="9"/>
    </row>
    <row r="3631" spans="13:13">
      <c r="M3631" s="9"/>
    </row>
    <row r="3632" spans="13:13">
      <c r="M3632" s="9"/>
    </row>
    <row r="3633" spans="13:13">
      <c r="M3633" s="9"/>
    </row>
    <row r="3634" spans="13:13">
      <c r="M3634" s="9"/>
    </row>
    <row r="3635" spans="13:13">
      <c r="M3635" s="9"/>
    </row>
    <row r="3636" spans="13:13">
      <c r="M3636" s="9"/>
    </row>
    <row r="3637" spans="13:13">
      <c r="M3637" s="9"/>
    </row>
    <row r="3638" spans="13:13">
      <c r="M3638" s="9"/>
    </row>
    <row r="3639" spans="13:13">
      <c r="M3639" s="9"/>
    </row>
    <row r="3640" spans="13:13">
      <c r="M3640" s="9"/>
    </row>
    <row r="3641" spans="13:13">
      <c r="M3641" s="9"/>
    </row>
    <row r="3642" spans="13:13">
      <c r="M3642" s="9"/>
    </row>
    <row r="3643" spans="13:13">
      <c r="M3643" s="9"/>
    </row>
    <row r="3644" spans="13:13">
      <c r="M3644" s="9"/>
    </row>
    <row r="3645" spans="13:13">
      <c r="M3645" s="9"/>
    </row>
    <row r="3646" spans="13:13">
      <c r="M3646" s="9"/>
    </row>
    <row r="3647" spans="13:13">
      <c r="M3647" s="9"/>
    </row>
    <row r="3648" spans="13:13">
      <c r="M3648" s="9"/>
    </row>
    <row r="3649" spans="13:13">
      <c r="M3649" s="9"/>
    </row>
    <row r="3650" spans="13:13">
      <c r="M3650" s="9"/>
    </row>
    <row r="3651" spans="13:13">
      <c r="M3651" s="9"/>
    </row>
    <row r="3652" spans="13:13">
      <c r="M3652" s="9"/>
    </row>
    <row r="3653" spans="13:13">
      <c r="M3653" s="9"/>
    </row>
    <row r="3654" spans="13:13">
      <c r="M3654" s="9"/>
    </row>
    <row r="3655" spans="13:13">
      <c r="M3655" s="9"/>
    </row>
    <row r="3656" spans="13:13">
      <c r="M3656" s="9"/>
    </row>
    <row r="3657" spans="13:13">
      <c r="M3657" s="9"/>
    </row>
    <row r="3658" spans="13:13">
      <c r="M3658" s="9"/>
    </row>
    <row r="3659" spans="13:13">
      <c r="M3659" s="9"/>
    </row>
    <row r="3660" spans="13:13">
      <c r="M3660" s="9"/>
    </row>
    <row r="3661" spans="13:13">
      <c r="M3661" s="9"/>
    </row>
    <row r="3662" spans="13:13">
      <c r="M3662" s="9"/>
    </row>
    <row r="3663" spans="13:13">
      <c r="M3663" s="9"/>
    </row>
    <row r="3664" spans="13:13">
      <c r="M3664" s="9"/>
    </row>
    <row r="3665" spans="13:13">
      <c r="M3665" s="9"/>
    </row>
    <row r="3666" spans="13:13">
      <c r="M3666" s="9"/>
    </row>
    <row r="3667" spans="13:13">
      <c r="M3667" s="9"/>
    </row>
    <row r="3668" spans="13:13">
      <c r="M3668" s="9"/>
    </row>
    <row r="3669" spans="13:13">
      <c r="M3669" s="9"/>
    </row>
    <row r="3670" spans="13:13">
      <c r="M3670" s="9"/>
    </row>
    <row r="3671" spans="13:13">
      <c r="M3671" s="9"/>
    </row>
    <row r="3672" spans="13:13">
      <c r="M3672" s="9"/>
    </row>
    <row r="3673" spans="13:13">
      <c r="M3673" s="9"/>
    </row>
    <row r="3674" spans="13:13">
      <c r="M3674" s="9"/>
    </row>
    <row r="3675" spans="13:13">
      <c r="M3675" s="9"/>
    </row>
    <row r="3676" spans="13:13">
      <c r="M3676" s="9"/>
    </row>
    <row r="3677" spans="13:13">
      <c r="M3677" s="9"/>
    </row>
    <row r="3678" spans="13:13">
      <c r="M3678" s="9"/>
    </row>
    <row r="3679" spans="13:13">
      <c r="M3679" s="9"/>
    </row>
    <row r="3680" spans="13:13">
      <c r="M3680" s="9"/>
    </row>
    <row r="3681" spans="13:13">
      <c r="M3681" s="9"/>
    </row>
    <row r="3682" spans="13:13">
      <c r="M3682" s="9"/>
    </row>
    <row r="3683" spans="13:13">
      <c r="M3683" s="9"/>
    </row>
    <row r="3684" spans="13:13">
      <c r="M3684" s="9"/>
    </row>
    <row r="3685" spans="13:13">
      <c r="M3685" s="9"/>
    </row>
    <row r="3686" spans="13:13">
      <c r="M3686" s="9"/>
    </row>
    <row r="3687" spans="13:13">
      <c r="M3687" s="9"/>
    </row>
    <row r="3688" spans="13:13">
      <c r="M3688" s="9"/>
    </row>
    <row r="3689" spans="13:13">
      <c r="M3689" s="9"/>
    </row>
    <row r="3690" spans="13:13">
      <c r="M3690" s="9"/>
    </row>
    <row r="3691" spans="13:13">
      <c r="M3691" s="9"/>
    </row>
    <row r="3692" spans="13:13">
      <c r="M3692" s="9"/>
    </row>
    <row r="3693" spans="13:13">
      <c r="M3693" s="9"/>
    </row>
    <row r="3694" spans="13:13">
      <c r="M3694" s="9"/>
    </row>
    <row r="3695" spans="13:13">
      <c r="M3695" s="9"/>
    </row>
    <row r="3696" spans="13:13">
      <c r="M3696" s="9"/>
    </row>
    <row r="3697" spans="13:13">
      <c r="M3697" s="9"/>
    </row>
    <row r="3698" spans="13:13">
      <c r="M3698" s="9"/>
    </row>
    <row r="3699" spans="13:13">
      <c r="M3699" s="9"/>
    </row>
    <row r="3700" spans="13:13">
      <c r="M3700" s="9"/>
    </row>
    <row r="3701" spans="13:13">
      <c r="M3701" s="9"/>
    </row>
    <row r="3702" spans="13:13">
      <c r="M3702" s="9"/>
    </row>
    <row r="3703" spans="13:13">
      <c r="M3703" s="9"/>
    </row>
    <row r="3704" spans="13:13">
      <c r="M3704" s="9"/>
    </row>
    <row r="3705" spans="13:13">
      <c r="M3705" s="9"/>
    </row>
    <row r="3706" spans="13:13">
      <c r="M3706" s="9"/>
    </row>
    <row r="3707" spans="13:13">
      <c r="M3707" s="9"/>
    </row>
    <row r="3708" spans="13:13">
      <c r="M3708" s="9"/>
    </row>
    <row r="3709" spans="13:13">
      <c r="M3709" s="9"/>
    </row>
    <row r="3710" spans="13:13">
      <c r="M3710" s="9"/>
    </row>
    <row r="3711" spans="13:13">
      <c r="M3711" s="9"/>
    </row>
    <row r="3712" spans="13:13">
      <c r="M3712" s="9"/>
    </row>
    <row r="3713" spans="13:13">
      <c r="M3713" s="9"/>
    </row>
    <row r="3714" spans="13:13">
      <c r="M3714" s="9"/>
    </row>
    <row r="3715" spans="13:13">
      <c r="M3715" s="9"/>
    </row>
    <row r="3716" spans="13:13">
      <c r="M3716" s="9"/>
    </row>
    <row r="3717" spans="13:13">
      <c r="M3717" s="9"/>
    </row>
    <row r="3718" spans="13:13">
      <c r="M3718" s="9"/>
    </row>
    <row r="3719" spans="13:13">
      <c r="M3719" s="9"/>
    </row>
    <row r="3720" spans="13:13">
      <c r="M3720" s="9"/>
    </row>
    <row r="3721" spans="13:13">
      <c r="M3721" s="9"/>
    </row>
    <row r="3722" spans="13:13">
      <c r="M3722" s="9"/>
    </row>
    <row r="3723" spans="13:13">
      <c r="M3723" s="9"/>
    </row>
    <row r="3724" spans="13:13">
      <c r="M3724" s="9"/>
    </row>
    <row r="3725" spans="13:13">
      <c r="M3725" s="9"/>
    </row>
    <row r="3726" spans="13:13">
      <c r="M3726" s="9"/>
    </row>
    <row r="3727" spans="13:13">
      <c r="M3727" s="9"/>
    </row>
    <row r="3728" spans="13:13">
      <c r="M3728" s="9"/>
    </row>
    <row r="3729" spans="13:13">
      <c r="M3729" s="9"/>
    </row>
    <row r="3730" spans="13:13">
      <c r="M3730" s="9"/>
    </row>
    <row r="3731" spans="13:13">
      <c r="M3731" s="9"/>
    </row>
    <row r="3732" spans="13:13">
      <c r="M3732" s="9"/>
    </row>
    <row r="3733" spans="13:13">
      <c r="M3733" s="9"/>
    </row>
    <row r="3734" spans="13:13">
      <c r="M3734" s="9"/>
    </row>
    <row r="3735" spans="13:13">
      <c r="M3735" s="9"/>
    </row>
    <row r="3736" spans="13:13">
      <c r="M3736" s="9"/>
    </row>
    <row r="3737" spans="13:13">
      <c r="M3737" s="9"/>
    </row>
    <row r="3738" spans="13:13">
      <c r="M3738" s="9"/>
    </row>
    <row r="3739" spans="13:13">
      <c r="M3739" s="9"/>
    </row>
    <row r="3740" spans="13:13">
      <c r="M3740" s="9"/>
    </row>
    <row r="3741" spans="13:13">
      <c r="M3741" s="9"/>
    </row>
    <row r="3742" spans="13:13">
      <c r="M3742" s="9"/>
    </row>
    <row r="3743" spans="13:13">
      <c r="M3743" s="9"/>
    </row>
    <row r="3744" spans="13:13">
      <c r="M3744" s="9"/>
    </row>
    <row r="3745" spans="13:13">
      <c r="M3745" s="9"/>
    </row>
    <row r="3746" spans="13:13">
      <c r="M3746" s="9"/>
    </row>
    <row r="3747" spans="13:13">
      <c r="M3747" s="9"/>
    </row>
    <row r="3748" spans="13:13">
      <c r="M3748" s="9"/>
    </row>
    <row r="3749" spans="13:13">
      <c r="M3749" s="9"/>
    </row>
    <row r="3750" spans="13:13">
      <c r="M3750" s="9"/>
    </row>
    <row r="3751" spans="13:13">
      <c r="M3751" s="9"/>
    </row>
    <row r="3752" spans="13:13">
      <c r="M3752" s="9"/>
    </row>
    <row r="3753" spans="13:13">
      <c r="M3753" s="9"/>
    </row>
    <row r="3754" spans="13:13">
      <c r="M3754" s="9"/>
    </row>
    <row r="3755" spans="13:13">
      <c r="M3755" s="9"/>
    </row>
    <row r="3756" spans="13:13">
      <c r="M3756" s="9"/>
    </row>
    <row r="3757" spans="13:13">
      <c r="M3757" s="9"/>
    </row>
    <row r="3758" spans="13:13">
      <c r="M3758" s="9"/>
    </row>
    <row r="3759" spans="13:13">
      <c r="M3759" s="9"/>
    </row>
    <row r="3760" spans="13:13">
      <c r="M3760" s="9"/>
    </row>
    <row r="3761" spans="13:13">
      <c r="M3761" s="9"/>
    </row>
    <row r="3762" spans="13:13">
      <c r="M3762" s="9"/>
    </row>
    <row r="3763" spans="13:13">
      <c r="M3763" s="9"/>
    </row>
    <row r="3764" spans="13:13">
      <c r="M3764" s="9"/>
    </row>
    <row r="3765" spans="13:13">
      <c r="M3765" s="9"/>
    </row>
  </sheetData>
  <phoneticPr fontId="8" type="noConversion"/>
  <pageMargins left="0" right="0" top="1" bottom="1" header="0.5" footer="0.5"/>
  <pageSetup orientation="landscape" r:id="rId1"/>
  <headerFooter alignWithMargins="0">
    <oddHeader>&amp;C&amp;"Arial,Bold"&amp;16MCCBL Vendor Payment Lists-Summary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I143"/>
  <sheetViews>
    <sheetView zoomScale="110" zoomScaleNormal="110" workbookViewId="0">
      <pane ySplit="3" topLeftCell="A113" activePane="bottomLeft" state="frozen"/>
      <selection pane="bottomLeft" activeCell="I119" sqref="I119"/>
    </sheetView>
  </sheetViews>
  <sheetFormatPr defaultColWidth="8.85546875" defaultRowHeight="12.75"/>
  <cols>
    <col min="1" max="1" width="9.7109375" style="1" customWidth="1"/>
    <col min="2" max="3" width="12.7109375" style="1" customWidth="1"/>
    <col min="4" max="4" width="10.7109375" style="1" customWidth="1"/>
    <col min="5" max="5" width="14.7109375" style="1" customWidth="1"/>
    <col min="6" max="6" width="40.7109375" customWidth="1"/>
    <col min="7" max="7" width="22.7109375" style="8" customWidth="1"/>
    <col min="8" max="9" width="15.7109375" customWidth="1"/>
    <col min="10" max="10" width="10.140625" bestFit="1" customWidth="1"/>
  </cols>
  <sheetData>
    <row r="2" spans="1:9" ht="13.5" thickBot="1">
      <c r="D2" s="38"/>
      <c r="G2" s="10"/>
    </row>
    <row r="3" spans="1:9" ht="13.5" thickBot="1">
      <c r="A3" s="31" t="s">
        <v>21</v>
      </c>
      <c r="B3" s="31" t="s">
        <v>3</v>
      </c>
      <c r="C3" s="31" t="s">
        <v>19</v>
      </c>
      <c r="D3" s="40" t="s">
        <v>23</v>
      </c>
      <c r="E3" s="32" t="s">
        <v>4</v>
      </c>
      <c r="F3" s="40" t="s">
        <v>5</v>
      </c>
      <c r="G3" s="40" t="s">
        <v>24</v>
      </c>
      <c r="H3" s="41" t="s">
        <v>22</v>
      </c>
      <c r="I3" s="41" t="s">
        <v>25</v>
      </c>
    </row>
    <row r="4" spans="1:9">
      <c r="A4" s="9"/>
      <c r="B4" s="9"/>
      <c r="C4" s="9"/>
      <c r="D4" s="9"/>
      <c r="E4" s="87"/>
      <c r="F4" s="9"/>
      <c r="G4" s="9"/>
      <c r="H4" s="88"/>
      <c r="I4" s="88"/>
    </row>
    <row r="5" spans="1:9">
      <c r="A5" s="81">
        <v>45483</v>
      </c>
      <c r="B5" s="79" t="s">
        <v>48</v>
      </c>
      <c r="C5" s="1" t="s">
        <v>68</v>
      </c>
      <c r="D5" s="72" t="s">
        <v>6</v>
      </c>
      <c r="E5" s="1">
        <v>21509</v>
      </c>
      <c r="F5" s="67" t="s">
        <v>53</v>
      </c>
      <c r="G5" s="1">
        <v>2274008</v>
      </c>
      <c r="H5" s="42">
        <v>3000</v>
      </c>
      <c r="I5" s="78">
        <f>H5</f>
        <v>3000</v>
      </c>
    </row>
    <row r="6" spans="1:9">
      <c r="A6" s="36">
        <v>45489</v>
      </c>
      <c r="B6" s="79" t="s">
        <v>55</v>
      </c>
      <c r="C6" s="72" t="s">
        <v>71</v>
      </c>
      <c r="D6" s="72" t="s">
        <v>6</v>
      </c>
      <c r="E6" s="1">
        <v>21512</v>
      </c>
      <c r="F6" s="67" t="s">
        <v>31</v>
      </c>
      <c r="G6" s="74" t="s">
        <v>56</v>
      </c>
      <c r="H6" s="42">
        <v>4289.05</v>
      </c>
      <c r="I6" s="78"/>
    </row>
    <row r="7" spans="1:9">
      <c r="A7" s="36">
        <v>45498</v>
      </c>
      <c r="B7" s="79" t="s">
        <v>59</v>
      </c>
      <c r="C7" s="72" t="s">
        <v>77</v>
      </c>
      <c r="D7" s="72" t="s">
        <v>6</v>
      </c>
      <c r="E7" s="1">
        <v>21512</v>
      </c>
      <c r="F7" s="67" t="s">
        <v>42</v>
      </c>
      <c r="G7" s="74">
        <v>3</v>
      </c>
      <c r="H7" s="42">
        <v>131961.44</v>
      </c>
      <c r="I7" s="78">
        <f>H6+H7</f>
        <v>136250.49</v>
      </c>
    </row>
    <row r="8" spans="1:9">
      <c r="A8" s="36">
        <v>45498</v>
      </c>
      <c r="B8" s="79" t="s">
        <v>59</v>
      </c>
      <c r="C8" s="72" t="s">
        <v>78</v>
      </c>
      <c r="D8" s="72" t="s">
        <v>6</v>
      </c>
      <c r="E8" s="1">
        <v>22106</v>
      </c>
      <c r="F8" s="67" t="s">
        <v>43</v>
      </c>
      <c r="G8" s="72" t="s">
        <v>60</v>
      </c>
      <c r="H8" s="42">
        <v>833681.17</v>
      </c>
      <c r="I8" s="78">
        <f>H8</f>
        <v>833681.17</v>
      </c>
    </row>
    <row r="9" spans="1:9">
      <c r="A9" s="36">
        <v>45498</v>
      </c>
      <c r="B9" s="79" t="s">
        <v>59</v>
      </c>
      <c r="C9" s="72" t="s">
        <v>79</v>
      </c>
      <c r="D9" s="72" t="s">
        <v>6</v>
      </c>
      <c r="E9" s="1">
        <v>23105</v>
      </c>
      <c r="F9" s="67" t="s">
        <v>44</v>
      </c>
      <c r="G9" s="75">
        <v>2000901236</v>
      </c>
      <c r="H9" s="42">
        <v>20360.400000000001</v>
      </c>
      <c r="I9" s="78">
        <f>H9</f>
        <v>20360.400000000001</v>
      </c>
    </row>
    <row r="10" spans="1:9">
      <c r="A10" s="36">
        <v>45489</v>
      </c>
      <c r="B10" s="79" t="s">
        <v>55</v>
      </c>
      <c r="C10" s="72" t="s">
        <v>72</v>
      </c>
      <c r="D10" s="72" t="s">
        <v>6</v>
      </c>
      <c r="E10" s="1">
        <v>23106</v>
      </c>
      <c r="F10" s="67" t="s">
        <v>28</v>
      </c>
      <c r="G10" s="74" t="s">
        <v>57</v>
      </c>
      <c r="H10" s="42">
        <v>3769460.8</v>
      </c>
      <c r="I10" s="78">
        <f>H10</f>
        <v>3769460.8</v>
      </c>
    </row>
    <row r="12" spans="1:9" ht="13.5" thickBot="1">
      <c r="A12" s="36"/>
      <c r="B12"/>
      <c r="C12"/>
      <c r="D12"/>
      <c r="F12" s="69" t="s">
        <v>94</v>
      </c>
      <c r="G12" s="2"/>
      <c r="H12" s="70">
        <f>SUM(H5:H11)</f>
        <v>4762752.8599999994</v>
      </c>
      <c r="I12" s="70">
        <f>SUM(I5:I11)</f>
        <v>4762752.8599999994</v>
      </c>
    </row>
    <row r="13" spans="1:9" ht="13.5" thickTop="1"/>
    <row r="14" spans="1:9">
      <c r="A14" s="36">
        <v>45520</v>
      </c>
      <c r="B14" s="72" t="s">
        <v>126</v>
      </c>
      <c r="C14" s="72" t="s">
        <v>140</v>
      </c>
      <c r="D14" s="72" t="s">
        <v>6</v>
      </c>
      <c r="E14" s="1">
        <v>21512</v>
      </c>
      <c r="F14" s="73" t="s">
        <v>31</v>
      </c>
      <c r="G14" s="68" t="s">
        <v>141</v>
      </c>
      <c r="H14" s="97">
        <v>5115.6099999999997</v>
      </c>
    </row>
    <row r="15" spans="1:9">
      <c r="A15" s="36">
        <v>45520</v>
      </c>
      <c r="B15" s="1" t="s">
        <v>126</v>
      </c>
      <c r="C15" s="1" t="s">
        <v>142</v>
      </c>
      <c r="D15" s="72" t="s">
        <v>6</v>
      </c>
      <c r="E15" s="1">
        <v>21512</v>
      </c>
      <c r="F15" s="73" t="s">
        <v>31</v>
      </c>
      <c r="G15" s="68" t="s">
        <v>143</v>
      </c>
      <c r="H15" s="97">
        <v>32388.560000000001</v>
      </c>
      <c r="I15" s="78">
        <f>H14+H15</f>
        <v>37504.17</v>
      </c>
    </row>
    <row r="16" spans="1:9">
      <c r="A16" s="81">
        <v>45506</v>
      </c>
      <c r="B16" s="79" t="s">
        <v>102</v>
      </c>
      <c r="C16" s="72" t="s">
        <v>117</v>
      </c>
      <c r="D16" s="1" t="s">
        <v>6</v>
      </c>
      <c r="E16" s="1">
        <v>23105</v>
      </c>
      <c r="F16" s="67" t="s">
        <v>44</v>
      </c>
      <c r="G16" s="75">
        <v>2000908512</v>
      </c>
      <c r="H16" s="97">
        <v>20360.400000000001</v>
      </c>
      <c r="I16" s="78">
        <f>H16</f>
        <v>20360.400000000001</v>
      </c>
    </row>
    <row r="17" spans="1:9">
      <c r="A17" s="36">
        <v>45520</v>
      </c>
      <c r="B17" s="79" t="s">
        <v>126</v>
      </c>
      <c r="C17" s="72" t="s">
        <v>131</v>
      </c>
      <c r="D17" s="72" t="s">
        <v>6</v>
      </c>
      <c r="E17" s="1">
        <v>23108</v>
      </c>
      <c r="F17" s="73" t="s">
        <v>132</v>
      </c>
      <c r="G17" s="72" t="s">
        <v>133</v>
      </c>
      <c r="H17" s="97">
        <v>399257.15</v>
      </c>
      <c r="I17" s="78">
        <f>H17</f>
        <v>399257.15</v>
      </c>
    </row>
    <row r="18" spans="1:9">
      <c r="A18" s="36">
        <v>45532</v>
      </c>
      <c r="B18" s="1" t="s">
        <v>154</v>
      </c>
      <c r="C18" s="1" t="s">
        <v>159</v>
      </c>
      <c r="D18" s="1" t="s">
        <v>6</v>
      </c>
      <c r="E18" s="1">
        <v>23159</v>
      </c>
      <c r="F18" s="73" t="s">
        <v>31</v>
      </c>
      <c r="G18" s="68" t="s">
        <v>145</v>
      </c>
      <c r="H18" s="93">
        <v>7669.26</v>
      </c>
      <c r="I18" s="78">
        <f>H18</f>
        <v>7669.26</v>
      </c>
    </row>
    <row r="19" spans="1:9">
      <c r="A19" s="36"/>
      <c r="D19" s="2"/>
      <c r="F19" s="67"/>
      <c r="G19" s="90"/>
      <c r="H19" s="42"/>
      <c r="I19" s="42"/>
    </row>
    <row r="20" spans="1:9" ht="13.5" thickBot="1">
      <c r="F20" s="69" t="s">
        <v>170</v>
      </c>
      <c r="G20" s="2"/>
      <c r="H20" s="70">
        <f>SUM(H14:H19)</f>
        <v>464790.98000000004</v>
      </c>
      <c r="I20" s="70">
        <f>SUM(I14:I19)</f>
        <v>464790.98000000004</v>
      </c>
    </row>
    <row r="21" spans="1:9" ht="13.5" thickTop="1">
      <c r="F21" s="69"/>
      <c r="G21" s="2"/>
      <c r="H21" s="42"/>
      <c r="I21" s="42"/>
    </row>
    <row r="22" spans="1:9">
      <c r="A22" s="36">
        <v>45555</v>
      </c>
      <c r="B22" s="72" t="s">
        <v>204</v>
      </c>
      <c r="C22" s="72" t="s">
        <v>214</v>
      </c>
      <c r="D22" s="72" t="s">
        <v>6</v>
      </c>
      <c r="E22" s="1">
        <v>20300</v>
      </c>
      <c r="F22" s="67" t="s">
        <v>215</v>
      </c>
      <c r="G22" s="75">
        <v>18</v>
      </c>
      <c r="H22" s="102">
        <v>113193.87</v>
      </c>
      <c r="I22" s="42">
        <f>H22</f>
        <v>113193.87</v>
      </c>
    </row>
    <row r="23" spans="1:9">
      <c r="A23" s="36">
        <v>45555</v>
      </c>
      <c r="B23" s="72" t="s">
        <v>204</v>
      </c>
      <c r="C23" s="72" t="s">
        <v>216</v>
      </c>
      <c r="D23" s="72" t="s">
        <v>6</v>
      </c>
      <c r="E23" s="1">
        <v>20603</v>
      </c>
      <c r="F23" s="67" t="s">
        <v>217</v>
      </c>
      <c r="G23" s="74" t="s">
        <v>218</v>
      </c>
      <c r="H23" s="42">
        <v>4478.84</v>
      </c>
      <c r="I23" s="42">
        <f>H23</f>
        <v>4478.84</v>
      </c>
    </row>
    <row r="24" spans="1:9">
      <c r="A24" s="36">
        <v>45555</v>
      </c>
      <c r="B24" s="72" t="s">
        <v>204</v>
      </c>
      <c r="C24" s="72" t="s">
        <v>219</v>
      </c>
      <c r="D24" s="72" t="s">
        <v>6</v>
      </c>
      <c r="E24" s="1">
        <v>21512</v>
      </c>
      <c r="F24" s="73" t="s">
        <v>31</v>
      </c>
      <c r="G24" s="68" t="s">
        <v>220</v>
      </c>
      <c r="H24" s="97">
        <v>14639.85</v>
      </c>
      <c r="I24" s="42"/>
    </row>
    <row r="25" spans="1:9">
      <c r="A25" s="36">
        <v>45555</v>
      </c>
      <c r="B25" s="72" t="s">
        <v>204</v>
      </c>
      <c r="C25" s="72" t="s">
        <v>221</v>
      </c>
      <c r="D25" s="72" t="s">
        <v>6</v>
      </c>
      <c r="E25" s="1">
        <v>21512</v>
      </c>
      <c r="F25" s="73" t="s">
        <v>42</v>
      </c>
      <c r="G25" s="68">
        <v>4</v>
      </c>
      <c r="H25" s="97">
        <v>77686.240000000005</v>
      </c>
      <c r="I25" s="42"/>
    </row>
    <row r="26" spans="1:9">
      <c r="A26" s="36">
        <v>45560</v>
      </c>
      <c r="B26" s="1" t="s">
        <v>226</v>
      </c>
      <c r="C26" s="72" t="s">
        <v>233</v>
      </c>
      <c r="D26" s="1" t="s">
        <v>6</v>
      </c>
      <c r="E26" s="1">
        <v>21512</v>
      </c>
      <c r="F26" s="73" t="s">
        <v>31</v>
      </c>
      <c r="G26" s="68" t="s">
        <v>234</v>
      </c>
      <c r="H26" s="97">
        <v>1023.13</v>
      </c>
      <c r="I26" s="42">
        <f>SUM(H24:H26)</f>
        <v>93349.220000000016</v>
      </c>
    </row>
    <row r="27" spans="1:9">
      <c r="A27" s="36">
        <v>45548</v>
      </c>
      <c r="B27" s="1" t="s">
        <v>195</v>
      </c>
      <c r="C27" s="72" t="s">
        <v>196</v>
      </c>
      <c r="D27" s="1" t="s">
        <v>6</v>
      </c>
      <c r="E27" s="1">
        <v>23105</v>
      </c>
      <c r="F27" s="67" t="s">
        <v>44</v>
      </c>
      <c r="G27" s="75">
        <v>2000920400</v>
      </c>
      <c r="H27" s="42">
        <v>20896.2</v>
      </c>
      <c r="I27" s="42">
        <f>H27</f>
        <v>20896.2</v>
      </c>
    </row>
    <row r="28" spans="1:9">
      <c r="A28" s="36">
        <v>45555</v>
      </c>
      <c r="B28" s="72" t="s">
        <v>204</v>
      </c>
      <c r="C28" s="72" t="s">
        <v>222</v>
      </c>
      <c r="D28" s="72" t="s">
        <v>6</v>
      </c>
      <c r="E28" s="1">
        <v>23108</v>
      </c>
      <c r="F28" s="73" t="s">
        <v>43</v>
      </c>
      <c r="G28" s="72" t="s">
        <v>223</v>
      </c>
      <c r="H28" s="97">
        <v>78511.399999999994</v>
      </c>
      <c r="I28" s="78">
        <f>H28</f>
        <v>78511.399999999994</v>
      </c>
    </row>
    <row r="29" spans="1:9">
      <c r="A29" s="36">
        <v>45548</v>
      </c>
      <c r="B29" s="1" t="s">
        <v>195</v>
      </c>
      <c r="C29" s="72" t="s">
        <v>197</v>
      </c>
      <c r="D29" s="1" t="s">
        <v>6</v>
      </c>
      <c r="E29" s="1">
        <v>24100</v>
      </c>
      <c r="F29" s="67" t="s">
        <v>49</v>
      </c>
      <c r="G29" s="68" t="s">
        <v>198</v>
      </c>
      <c r="H29" s="99">
        <v>4512718.9800000004</v>
      </c>
      <c r="I29" s="42">
        <f>H29</f>
        <v>4512718.9800000004</v>
      </c>
    </row>
    <row r="30" spans="1:9">
      <c r="G30" s="5"/>
    </row>
    <row r="31" spans="1:9" ht="13.5" thickBot="1">
      <c r="A31" s="36"/>
      <c r="B31" s="79"/>
      <c r="D31" s="2"/>
      <c r="F31" s="69" t="s">
        <v>245</v>
      </c>
      <c r="G31" s="2"/>
      <c r="H31" s="70">
        <f>SUM(H22:H30)</f>
        <v>4823148.5100000007</v>
      </c>
      <c r="I31" s="70">
        <f>SUM(I22:I30)</f>
        <v>4823148.5100000007</v>
      </c>
    </row>
    <row r="32" spans="1:9" ht="13.5" thickTop="1">
      <c r="A32" s="36"/>
      <c r="B32" s="79"/>
      <c r="D32" s="2"/>
      <c r="F32" s="67"/>
      <c r="G32" s="89"/>
      <c r="H32" s="91"/>
      <c r="I32" s="78"/>
    </row>
    <row r="33" spans="1:9">
      <c r="A33" s="36">
        <v>45586</v>
      </c>
      <c r="B33" s="79" t="s">
        <v>271</v>
      </c>
      <c r="C33" t="s">
        <v>280</v>
      </c>
      <c r="D33" s="1" t="s">
        <v>6</v>
      </c>
      <c r="E33" s="1">
        <v>19316</v>
      </c>
      <c r="F33" s="67" t="s">
        <v>281</v>
      </c>
      <c r="G33" s="1">
        <v>13444</v>
      </c>
      <c r="H33" s="99">
        <v>58398.75</v>
      </c>
      <c r="I33" s="42">
        <f>H33</f>
        <v>58398.75</v>
      </c>
    </row>
    <row r="34" spans="1:9">
      <c r="A34" s="36">
        <v>45594</v>
      </c>
      <c r="B34" s="1" t="s">
        <v>314</v>
      </c>
      <c r="C34" t="s">
        <v>323</v>
      </c>
      <c r="D34" s="1" t="s">
        <v>6</v>
      </c>
      <c r="E34" s="1">
        <v>20300</v>
      </c>
      <c r="F34" s="67" t="s">
        <v>215</v>
      </c>
      <c r="G34" s="72">
        <v>19</v>
      </c>
      <c r="H34" s="99">
        <v>435022</v>
      </c>
      <c r="I34" s="78"/>
    </row>
    <row r="35" spans="1:9">
      <c r="A35" s="36">
        <v>45594</v>
      </c>
      <c r="B35" s="1" t="s">
        <v>314</v>
      </c>
      <c r="C35" t="s">
        <v>324</v>
      </c>
      <c r="D35" s="1" t="s">
        <v>6</v>
      </c>
      <c r="E35" s="1">
        <v>20300</v>
      </c>
      <c r="F35" s="67" t="s">
        <v>215</v>
      </c>
      <c r="G35" s="72">
        <v>20</v>
      </c>
      <c r="H35" s="99">
        <v>240779.25</v>
      </c>
      <c r="I35" s="78"/>
    </row>
    <row r="36" spans="1:9">
      <c r="A36" s="36">
        <v>45594</v>
      </c>
      <c r="B36" s="1" t="s">
        <v>314</v>
      </c>
      <c r="C36" t="s">
        <v>325</v>
      </c>
      <c r="D36" s="1" t="s">
        <v>6</v>
      </c>
      <c r="E36" s="1">
        <v>20300</v>
      </c>
      <c r="F36" s="67" t="s">
        <v>215</v>
      </c>
      <c r="G36" s="72">
        <v>22</v>
      </c>
      <c r="H36" s="99">
        <v>199379.52</v>
      </c>
    </row>
    <row r="37" spans="1:9">
      <c r="A37" s="36">
        <v>45579</v>
      </c>
      <c r="B37" s="1" t="s">
        <v>270</v>
      </c>
      <c r="D37" s="1" t="s">
        <v>6</v>
      </c>
      <c r="E37" s="1">
        <v>20300</v>
      </c>
      <c r="F37" s="67" t="s">
        <v>267</v>
      </c>
      <c r="G37" s="68" t="s">
        <v>268</v>
      </c>
      <c r="H37" s="99">
        <f>141514.8+149177.98</f>
        <v>290692.78000000003</v>
      </c>
      <c r="I37" s="42">
        <f>SUM(H34:H37)</f>
        <v>1165873.55</v>
      </c>
    </row>
    <row r="38" spans="1:9">
      <c r="A38" s="36">
        <v>45586</v>
      </c>
      <c r="B38" s="79" t="s">
        <v>271</v>
      </c>
      <c r="C38" t="s">
        <v>285</v>
      </c>
      <c r="D38" s="1" t="s">
        <v>6</v>
      </c>
      <c r="E38" s="1">
        <v>20603</v>
      </c>
      <c r="F38" s="67" t="s">
        <v>286</v>
      </c>
      <c r="G38" s="107" t="s">
        <v>287</v>
      </c>
      <c r="H38" s="42">
        <v>12716</v>
      </c>
      <c r="I38" s="78">
        <f>H38</f>
        <v>12716</v>
      </c>
    </row>
    <row r="39" spans="1:9">
      <c r="A39" s="36">
        <v>45586</v>
      </c>
      <c r="B39" s="79" t="s">
        <v>271</v>
      </c>
      <c r="C39" t="s">
        <v>303</v>
      </c>
      <c r="D39" s="1" t="s">
        <v>6</v>
      </c>
      <c r="E39" s="3">
        <v>21512</v>
      </c>
      <c r="F39" s="73" t="s">
        <v>31</v>
      </c>
      <c r="G39" s="3" t="s">
        <v>304</v>
      </c>
      <c r="H39" s="10">
        <v>511.56</v>
      </c>
    </row>
    <row r="40" spans="1:9">
      <c r="A40" s="36">
        <v>45594</v>
      </c>
      <c r="B40" s="1" t="s">
        <v>314</v>
      </c>
      <c r="C40" t="s">
        <v>326</v>
      </c>
      <c r="D40" s="1" t="s">
        <v>6</v>
      </c>
      <c r="E40" s="1">
        <v>21512</v>
      </c>
      <c r="F40" s="67" t="s">
        <v>31</v>
      </c>
      <c r="G40" s="68" t="s">
        <v>327</v>
      </c>
      <c r="H40" s="99">
        <v>17878.400000000001</v>
      </c>
      <c r="I40" s="42">
        <f>H39+H40</f>
        <v>18389.960000000003</v>
      </c>
    </row>
    <row r="41" spans="1:9">
      <c r="A41" s="36">
        <v>45594</v>
      </c>
      <c r="B41" s="1" t="s">
        <v>314</v>
      </c>
      <c r="C41" t="s">
        <v>328</v>
      </c>
      <c r="D41" s="1" t="s">
        <v>6</v>
      </c>
      <c r="E41" s="1">
        <v>22106</v>
      </c>
      <c r="F41" s="67" t="s">
        <v>329</v>
      </c>
      <c r="G41" s="72" t="s">
        <v>330</v>
      </c>
      <c r="H41" s="99">
        <v>75513.100000000006</v>
      </c>
    </row>
    <row r="42" spans="1:9">
      <c r="A42" s="36">
        <v>45594</v>
      </c>
      <c r="B42" s="1" t="s">
        <v>314</v>
      </c>
      <c r="C42" t="s">
        <v>331</v>
      </c>
      <c r="D42" s="1" t="s">
        <v>6</v>
      </c>
      <c r="E42" s="1">
        <v>22106</v>
      </c>
      <c r="F42" s="67" t="s">
        <v>329</v>
      </c>
      <c r="G42" s="72" t="s">
        <v>332</v>
      </c>
      <c r="H42" s="99">
        <v>2052</v>
      </c>
      <c r="I42" s="42">
        <f>H41+H42</f>
        <v>77565.100000000006</v>
      </c>
    </row>
    <row r="43" spans="1:9">
      <c r="A43" s="36">
        <v>45586</v>
      </c>
      <c r="B43" s="79" t="s">
        <v>271</v>
      </c>
      <c r="C43" t="s">
        <v>296</v>
      </c>
      <c r="D43" s="1" t="s">
        <v>6</v>
      </c>
      <c r="E43" s="1">
        <v>23105</v>
      </c>
      <c r="F43" s="67" t="s">
        <v>44</v>
      </c>
      <c r="G43" s="1">
        <v>2000931121</v>
      </c>
      <c r="H43" s="42">
        <v>23575.200000000001</v>
      </c>
    </row>
    <row r="44" spans="1:9">
      <c r="A44" s="36">
        <v>45594</v>
      </c>
      <c r="B44" s="1" t="s">
        <v>314</v>
      </c>
      <c r="C44" t="s">
        <v>333</v>
      </c>
      <c r="D44" s="1" t="s">
        <v>6</v>
      </c>
      <c r="E44" s="1">
        <v>23105</v>
      </c>
      <c r="F44" s="67" t="s">
        <v>251</v>
      </c>
      <c r="G44" s="72">
        <v>430215</v>
      </c>
      <c r="H44" s="99">
        <v>13365</v>
      </c>
    </row>
    <row r="45" spans="1:9">
      <c r="A45" s="36">
        <v>45594</v>
      </c>
      <c r="B45" s="1" t="s">
        <v>314</v>
      </c>
      <c r="C45" t="s">
        <v>334</v>
      </c>
      <c r="D45" s="1" t="s">
        <v>6</v>
      </c>
      <c r="E45" s="1">
        <v>23105</v>
      </c>
      <c r="F45" s="67" t="s">
        <v>251</v>
      </c>
      <c r="G45" s="72">
        <v>434384</v>
      </c>
      <c r="H45" s="99">
        <v>4873</v>
      </c>
      <c r="I45" s="42"/>
    </row>
    <row r="46" spans="1:9">
      <c r="A46" s="36">
        <v>45594</v>
      </c>
      <c r="B46" s="1" t="s">
        <v>314</v>
      </c>
      <c r="C46" t="s">
        <v>335</v>
      </c>
      <c r="D46" s="1" t="s">
        <v>6</v>
      </c>
      <c r="E46" s="1">
        <v>23105</v>
      </c>
      <c r="F46" s="67" t="s">
        <v>251</v>
      </c>
      <c r="G46" s="72">
        <v>444205</v>
      </c>
      <c r="H46" s="99">
        <v>2388.8000000000002</v>
      </c>
      <c r="I46" s="42">
        <f>SUM(H43:H46)</f>
        <v>44202</v>
      </c>
    </row>
    <row r="47" spans="1:9">
      <c r="A47" s="36">
        <v>45586</v>
      </c>
      <c r="B47" s="79" t="s">
        <v>271</v>
      </c>
      <c r="C47" t="s">
        <v>302</v>
      </c>
      <c r="D47" s="1" t="s">
        <v>6</v>
      </c>
      <c r="E47" s="1">
        <v>23106</v>
      </c>
      <c r="F47" s="67" t="s">
        <v>44</v>
      </c>
      <c r="G47" s="1">
        <v>2000942367</v>
      </c>
      <c r="H47" s="108">
        <v>21432</v>
      </c>
      <c r="I47" s="42">
        <f>H47</f>
        <v>21432</v>
      </c>
    </row>
    <row r="48" spans="1:9">
      <c r="A48" s="36">
        <v>45586</v>
      </c>
      <c r="B48" s="79" t="s">
        <v>271</v>
      </c>
      <c r="C48" t="s">
        <v>305</v>
      </c>
      <c r="D48" s="1" t="s">
        <v>6</v>
      </c>
      <c r="E48" s="1">
        <v>23108</v>
      </c>
      <c r="F48" s="73" t="s">
        <v>43</v>
      </c>
      <c r="G48" s="3" t="s">
        <v>306</v>
      </c>
      <c r="H48" s="97">
        <v>148691.44</v>
      </c>
    </row>
    <row r="49" spans="1:9">
      <c r="A49" s="36">
        <v>45586</v>
      </c>
      <c r="B49" s="79" t="s">
        <v>271</v>
      </c>
      <c r="C49" t="s">
        <v>307</v>
      </c>
      <c r="D49" s="1" t="s">
        <v>6</v>
      </c>
      <c r="E49" s="1">
        <v>23108</v>
      </c>
      <c r="F49" s="73" t="s">
        <v>43</v>
      </c>
      <c r="G49" s="3" t="s">
        <v>308</v>
      </c>
      <c r="H49" s="97">
        <v>567453.06000000006</v>
      </c>
      <c r="I49" s="42"/>
    </row>
    <row r="50" spans="1:9">
      <c r="A50" s="36">
        <v>45586</v>
      </c>
      <c r="B50" s="79" t="s">
        <v>271</v>
      </c>
      <c r="C50" t="s">
        <v>288</v>
      </c>
      <c r="D50" s="1" t="s">
        <v>6</v>
      </c>
      <c r="E50" s="1">
        <v>23108</v>
      </c>
      <c r="F50" s="73" t="s">
        <v>31</v>
      </c>
      <c r="G50" s="3" t="s">
        <v>289</v>
      </c>
      <c r="H50" s="97">
        <v>14128.31</v>
      </c>
      <c r="I50" s="42">
        <f>SUM(H48:H50)</f>
        <v>730272.81</v>
      </c>
    </row>
    <row r="51" spans="1:9">
      <c r="A51" s="36">
        <v>45586</v>
      </c>
      <c r="B51" s="79" t="s">
        <v>271</v>
      </c>
      <c r="C51" t="s">
        <v>272</v>
      </c>
      <c r="D51" s="1" t="s">
        <v>6</v>
      </c>
      <c r="E51" s="1">
        <v>24110</v>
      </c>
      <c r="F51" s="67" t="s">
        <v>49</v>
      </c>
      <c r="G51" s="68" t="s">
        <v>273</v>
      </c>
      <c r="H51" s="99">
        <v>8393480.6699999999</v>
      </c>
    </row>
    <row r="52" spans="1:9">
      <c r="A52" s="36">
        <v>45594</v>
      </c>
      <c r="B52" s="1" t="s">
        <v>314</v>
      </c>
      <c r="C52" t="s">
        <v>336</v>
      </c>
      <c r="D52" s="1" t="s">
        <v>6</v>
      </c>
      <c r="E52" s="1">
        <v>24110</v>
      </c>
      <c r="F52" s="67" t="s">
        <v>49</v>
      </c>
      <c r="G52" s="68" t="s">
        <v>337</v>
      </c>
      <c r="H52" s="99">
        <v>15879555.75</v>
      </c>
    </row>
    <row r="53" spans="1:9">
      <c r="A53" s="36">
        <v>45579</v>
      </c>
      <c r="B53" s="1" t="s">
        <v>269</v>
      </c>
      <c r="D53" s="1" t="s">
        <v>6</v>
      </c>
      <c r="E53" s="1">
        <v>24110</v>
      </c>
      <c r="F53" s="67" t="s">
        <v>267</v>
      </c>
      <c r="G53" s="68" t="s">
        <v>268</v>
      </c>
      <c r="H53" s="99">
        <v>5836096.4199999999</v>
      </c>
      <c r="I53" s="42">
        <f>SUM(H51:H53)</f>
        <v>30109132.840000004</v>
      </c>
    </row>
    <row r="54" spans="1:9">
      <c r="A54" s="36"/>
      <c r="D54" s="2"/>
      <c r="F54" s="67"/>
      <c r="G54" s="72"/>
      <c r="H54" s="42"/>
      <c r="I54" s="42"/>
    </row>
    <row r="55" spans="1:9" ht="13.5" thickBot="1">
      <c r="A55" s="36"/>
      <c r="D55" s="2"/>
      <c r="F55" s="69" t="s">
        <v>353</v>
      </c>
      <c r="G55" s="2"/>
      <c r="H55" s="70">
        <f>SUM(H33:H53)</f>
        <v>32237983.009999998</v>
      </c>
      <c r="I55" s="70">
        <f>SUM(I33:I53)</f>
        <v>32237983.010000005</v>
      </c>
    </row>
    <row r="56" spans="1:9" ht="13.5" thickTop="1">
      <c r="A56" s="36"/>
      <c r="D56" s="2"/>
      <c r="F56" s="67"/>
      <c r="G56" s="68"/>
      <c r="H56" s="42"/>
      <c r="I56" s="42"/>
    </row>
    <row r="57" spans="1:9">
      <c r="A57" s="36">
        <v>45601</v>
      </c>
      <c r="B57" s="1" t="s">
        <v>367</v>
      </c>
      <c r="C57"/>
      <c r="D57" s="1" t="s">
        <v>6</v>
      </c>
      <c r="E57" s="1">
        <v>20300</v>
      </c>
      <c r="F57" s="67" t="s">
        <v>365</v>
      </c>
      <c r="G57" s="68" t="s">
        <v>366</v>
      </c>
      <c r="H57" s="99">
        <v>19467.259999999998</v>
      </c>
      <c r="I57" s="42">
        <f>H57</f>
        <v>19467.259999999998</v>
      </c>
    </row>
    <row r="58" spans="1:9">
      <c r="A58" s="36">
        <v>45601</v>
      </c>
      <c r="B58" s="1" t="s">
        <v>370</v>
      </c>
      <c r="C58"/>
      <c r="D58" s="1" t="s">
        <v>6</v>
      </c>
      <c r="E58" s="1">
        <v>21512</v>
      </c>
      <c r="F58" s="67" t="s">
        <v>365</v>
      </c>
      <c r="G58" s="68" t="s">
        <v>366</v>
      </c>
      <c r="H58" s="99">
        <v>21687.86</v>
      </c>
      <c r="I58" s="42"/>
    </row>
    <row r="59" spans="1:9">
      <c r="A59" s="36">
        <v>45601</v>
      </c>
      <c r="B59" s="1" t="s">
        <v>371</v>
      </c>
      <c r="C59"/>
      <c r="D59" s="1" t="s">
        <v>6</v>
      </c>
      <c r="E59" s="1">
        <v>21512</v>
      </c>
      <c r="F59" s="67" t="s">
        <v>365</v>
      </c>
      <c r="G59" s="68" t="s">
        <v>366</v>
      </c>
      <c r="H59" s="99">
        <v>888.24</v>
      </c>
    </row>
    <row r="60" spans="1:9">
      <c r="A60" s="36">
        <v>45622</v>
      </c>
      <c r="B60" s="1" t="s">
        <v>396</v>
      </c>
      <c r="C60" t="s">
        <v>414</v>
      </c>
      <c r="D60" s="1" t="s">
        <v>415</v>
      </c>
      <c r="E60" s="1">
        <v>21512</v>
      </c>
      <c r="F60" s="67" t="s">
        <v>31</v>
      </c>
      <c r="G60" s="68" t="s">
        <v>416</v>
      </c>
      <c r="H60" s="99">
        <v>34992.870000000003</v>
      </c>
      <c r="I60" s="42">
        <f>H58+H59+H60</f>
        <v>57568.97</v>
      </c>
    </row>
    <row r="61" spans="1:9">
      <c r="A61" s="36">
        <v>45601</v>
      </c>
      <c r="B61" s="1" t="s">
        <v>369</v>
      </c>
      <c r="C61"/>
      <c r="D61" s="1" t="s">
        <v>6</v>
      </c>
      <c r="E61" s="1">
        <v>22105</v>
      </c>
      <c r="F61" s="67" t="s">
        <v>365</v>
      </c>
      <c r="G61" s="68" t="s">
        <v>366</v>
      </c>
      <c r="H61" s="99">
        <v>296.08</v>
      </c>
      <c r="I61" s="42">
        <f>H61</f>
        <v>296.08</v>
      </c>
    </row>
    <row r="62" spans="1:9">
      <c r="A62" s="36">
        <v>45601</v>
      </c>
      <c r="B62" s="1" t="s">
        <v>372</v>
      </c>
      <c r="C62"/>
      <c r="D62" s="1" t="s">
        <v>6</v>
      </c>
      <c r="E62" s="1">
        <v>22106</v>
      </c>
      <c r="F62" s="67" t="s">
        <v>365</v>
      </c>
      <c r="G62" s="68" t="s">
        <v>366</v>
      </c>
      <c r="H62" s="99">
        <v>46336.52</v>
      </c>
      <c r="I62" s="42">
        <f>H62</f>
        <v>46336.52</v>
      </c>
    </row>
    <row r="63" spans="1:9">
      <c r="A63" s="36">
        <v>45601</v>
      </c>
      <c r="B63" s="1" t="s">
        <v>368</v>
      </c>
      <c r="C63"/>
      <c r="D63" s="1" t="s">
        <v>6</v>
      </c>
      <c r="E63" s="1">
        <v>23105</v>
      </c>
      <c r="F63" s="67" t="s">
        <v>365</v>
      </c>
      <c r="G63" s="68" t="s">
        <v>366</v>
      </c>
      <c r="H63" s="99">
        <v>114471.93</v>
      </c>
      <c r="I63" s="42">
        <f>H63</f>
        <v>114471.93</v>
      </c>
    </row>
    <row r="64" spans="1:9">
      <c r="A64" s="36"/>
      <c r="D64" s="2"/>
      <c r="F64" s="67"/>
      <c r="G64" s="75"/>
      <c r="H64" s="42"/>
    </row>
    <row r="65" spans="1:9" ht="13.5" thickBot="1">
      <c r="A65" s="36"/>
      <c r="D65" s="2"/>
      <c r="F65" s="69" t="s">
        <v>427</v>
      </c>
      <c r="G65" s="2"/>
      <c r="H65" s="70">
        <f>SUM(H57:H63)</f>
        <v>238140.75999999998</v>
      </c>
      <c r="I65" s="70">
        <f>SUM(I57:I63)</f>
        <v>238140.75999999998</v>
      </c>
    </row>
    <row r="66" spans="1:9" ht="13.5" thickTop="1">
      <c r="A66" s="36"/>
      <c r="D66" s="2"/>
      <c r="F66" s="67"/>
      <c r="G66" s="68"/>
      <c r="H66" s="42"/>
      <c r="I66" s="42"/>
    </row>
    <row r="67" spans="1:9">
      <c r="A67" s="36">
        <v>45643</v>
      </c>
      <c r="B67" s="1" t="s">
        <v>459</v>
      </c>
      <c r="C67" t="s">
        <v>466</v>
      </c>
      <c r="D67" s="1" t="s">
        <v>6</v>
      </c>
      <c r="E67" s="1">
        <v>21512</v>
      </c>
      <c r="F67" s="67" t="s">
        <v>467</v>
      </c>
      <c r="G67" s="72">
        <v>5</v>
      </c>
      <c r="H67" s="99">
        <v>152067.24</v>
      </c>
      <c r="I67" s="42">
        <f>H67</f>
        <v>152067.24</v>
      </c>
    </row>
    <row r="68" spans="1:9">
      <c r="A68" s="36">
        <v>45630</v>
      </c>
      <c r="B68" s="1" t="s">
        <v>435</v>
      </c>
      <c r="C68" t="s">
        <v>450</v>
      </c>
      <c r="D68" s="1" t="s">
        <v>6</v>
      </c>
      <c r="E68" s="1">
        <v>23106</v>
      </c>
      <c r="F68" s="67" t="s">
        <v>44</v>
      </c>
      <c r="G68" s="72">
        <v>2000956775</v>
      </c>
      <c r="H68" s="99">
        <v>21432</v>
      </c>
      <c r="I68" s="42">
        <f>H68</f>
        <v>21432</v>
      </c>
    </row>
    <row r="69" spans="1:9">
      <c r="A69" s="36">
        <v>45630</v>
      </c>
      <c r="B69" s="1" t="s">
        <v>435</v>
      </c>
      <c r="C69" t="s">
        <v>444</v>
      </c>
      <c r="D69" s="1" t="s">
        <v>6</v>
      </c>
      <c r="E69" s="1">
        <v>23108</v>
      </c>
      <c r="F69" s="67" t="s">
        <v>31</v>
      </c>
      <c r="G69" s="68" t="s">
        <v>445</v>
      </c>
      <c r="H69" s="99">
        <v>4788.7</v>
      </c>
    </row>
    <row r="70" spans="1:9">
      <c r="A70" s="36">
        <v>45630</v>
      </c>
      <c r="B70" s="1" t="s">
        <v>435</v>
      </c>
      <c r="C70" t="s">
        <v>446</v>
      </c>
      <c r="D70" s="1" t="s">
        <v>6</v>
      </c>
      <c r="E70" s="1">
        <v>23108</v>
      </c>
      <c r="F70" s="67" t="s">
        <v>31</v>
      </c>
      <c r="G70" s="68" t="s">
        <v>447</v>
      </c>
      <c r="H70" s="99">
        <v>2634.11</v>
      </c>
      <c r="I70" s="42">
        <f>H69+H70</f>
        <v>7422.8099999999995</v>
      </c>
    </row>
    <row r="71" spans="1:9">
      <c r="A71" s="36"/>
      <c r="D71" s="2"/>
      <c r="F71" s="67"/>
      <c r="G71" s="74"/>
      <c r="H71" s="42"/>
    </row>
    <row r="72" spans="1:9" ht="13.5" thickBot="1">
      <c r="A72" s="36"/>
      <c r="D72" s="2"/>
      <c r="F72" s="69" t="s">
        <v>490</v>
      </c>
      <c r="G72" s="2"/>
      <c r="H72" s="70">
        <f>SUM(H67:H71)</f>
        <v>180922.05</v>
      </c>
      <c r="I72" s="70">
        <f>SUM(I66:I71)</f>
        <v>180922.05</v>
      </c>
    </row>
    <row r="73" spans="1:9" ht="13.5" thickTop="1">
      <c r="A73" s="36"/>
      <c r="D73" s="2"/>
      <c r="F73" s="67"/>
      <c r="G73" s="74"/>
      <c r="H73" s="42"/>
      <c r="I73" s="42"/>
    </row>
    <row r="74" spans="1:9">
      <c r="A74" s="36">
        <v>45688</v>
      </c>
      <c r="B74" s="79" t="s">
        <v>555</v>
      </c>
      <c r="D74" s="72" t="s">
        <v>6</v>
      </c>
      <c r="E74" s="1">
        <v>20300</v>
      </c>
      <c r="F74" s="67" t="s">
        <v>556</v>
      </c>
      <c r="G74" s="68" t="s">
        <v>557</v>
      </c>
      <c r="H74" s="99">
        <v>31248.75</v>
      </c>
      <c r="I74" s="42">
        <f>H74</f>
        <v>31248.75</v>
      </c>
    </row>
    <row r="75" spans="1:9">
      <c r="A75" s="36">
        <v>45688</v>
      </c>
      <c r="B75" s="79" t="s">
        <v>559</v>
      </c>
      <c r="D75" s="72" t="s">
        <v>6</v>
      </c>
      <c r="E75" s="1">
        <v>21512</v>
      </c>
      <c r="F75" s="67" t="s">
        <v>556</v>
      </c>
      <c r="G75" s="68" t="s">
        <v>557</v>
      </c>
      <c r="H75" s="99">
        <v>13861.62</v>
      </c>
    </row>
    <row r="76" spans="1:9">
      <c r="A76" s="36">
        <v>45688</v>
      </c>
      <c r="B76" s="79" t="s">
        <v>560</v>
      </c>
      <c r="D76" s="72" t="s">
        <v>6</v>
      </c>
      <c r="E76" s="1">
        <v>21512</v>
      </c>
      <c r="F76" s="67" t="s">
        <v>556</v>
      </c>
      <c r="G76" s="68" t="s">
        <v>557</v>
      </c>
      <c r="H76" s="99">
        <v>480.75</v>
      </c>
    </row>
    <row r="77" spans="1:9">
      <c r="A77" s="36">
        <v>45673</v>
      </c>
      <c r="B77" s="79" t="s">
        <v>507</v>
      </c>
      <c r="C77" s="1" t="s">
        <v>517</v>
      </c>
      <c r="D77" s="1" t="s">
        <v>6</v>
      </c>
      <c r="E77" s="1">
        <v>21512</v>
      </c>
      <c r="F77" s="67" t="s">
        <v>31</v>
      </c>
      <c r="G77" s="68" t="s">
        <v>518</v>
      </c>
      <c r="H77" s="99">
        <v>5363.52</v>
      </c>
      <c r="I77" s="42">
        <f>H75+H76+H77</f>
        <v>19705.89</v>
      </c>
    </row>
    <row r="78" spans="1:9">
      <c r="A78" s="36">
        <v>45688</v>
      </c>
      <c r="B78" s="79" t="s">
        <v>561</v>
      </c>
      <c r="D78" s="72" t="s">
        <v>6</v>
      </c>
      <c r="E78" s="1">
        <v>22106</v>
      </c>
      <c r="F78" s="67" t="s">
        <v>556</v>
      </c>
      <c r="G78" s="68" t="s">
        <v>557</v>
      </c>
      <c r="H78" s="99">
        <v>9855.3799999999992</v>
      </c>
      <c r="I78" s="42">
        <f>H78</f>
        <v>9855.3799999999992</v>
      </c>
    </row>
    <row r="79" spans="1:9">
      <c r="A79" s="36">
        <v>45688</v>
      </c>
      <c r="B79" s="79" t="s">
        <v>558</v>
      </c>
      <c r="D79" s="72" t="s">
        <v>6</v>
      </c>
      <c r="E79" s="1">
        <v>23105</v>
      </c>
      <c r="F79" s="67" t="s">
        <v>556</v>
      </c>
      <c r="G79" s="68" t="s">
        <v>557</v>
      </c>
      <c r="H79" s="99">
        <v>143824.38</v>
      </c>
      <c r="I79" s="42">
        <f>H79</f>
        <v>143824.38</v>
      </c>
    </row>
    <row r="80" spans="1:9">
      <c r="A80" s="36">
        <v>45664</v>
      </c>
      <c r="B80" s="1" t="s">
        <v>496</v>
      </c>
      <c r="C80" s="1" t="s">
        <v>497</v>
      </c>
      <c r="D80" s="1" t="s">
        <v>6</v>
      </c>
      <c r="E80" s="1">
        <v>23106</v>
      </c>
      <c r="F80" s="67" t="s">
        <v>44</v>
      </c>
      <c r="G80" s="72">
        <v>2000965120</v>
      </c>
      <c r="H80" s="99">
        <v>8572.7999999999993</v>
      </c>
      <c r="I80" s="42">
        <f>H80</f>
        <v>8572.7999999999993</v>
      </c>
    </row>
    <row r="81" spans="1:9">
      <c r="A81" s="36">
        <v>45673</v>
      </c>
      <c r="B81" s="79" t="s">
        <v>507</v>
      </c>
      <c r="C81" s="1" t="s">
        <v>519</v>
      </c>
      <c r="D81" s="1" t="s">
        <v>6</v>
      </c>
      <c r="E81" s="1">
        <v>23108</v>
      </c>
      <c r="F81" s="67" t="s">
        <v>31</v>
      </c>
      <c r="G81" s="68" t="s">
        <v>520</v>
      </c>
      <c r="H81" s="99">
        <v>26341.13</v>
      </c>
      <c r="I81" s="42">
        <f>H81</f>
        <v>26341.13</v>
      </c>
    </row>
    <row r="82" spans="1:9">
      <c r="A82" s="36">
        <v>45673</v>
      </c>
      <c r="B82" s="79" t="s">
        <v>507</v>
      </c>
      <c r="C82" s="1" t="s">
        <v>521</v>
      </c>
      <c r="D82" s="1" t="s">
        <v>6</v>
      </c>
      <c r="E82" s="1">
        <v>24110</v>
      </c>
      <c r="F82" s="67" t="s">
        <v>28</v>
      </c>
      <c r="G82" s="68" t="s">
        <v>522</v>
      </c>
      <c r="H82" s="99">
        <v>11419981.66</v>
      </c>
      <c r="I82" s="42">
        <f>H82</f>
        <v>11419981.66</v>
      </c>
    </row>
    <row r="83" spans="1:9">
      <c r="A83" s="36"/>
      <c r="D83" s="2"/>
      <c r="F83" s="67"/>
      <c r="G83" s="74"/>
      <c r="H83" s="42"/>
    </row>
    <row r="84" spans="1:9" ht="13.5" thickBot="1">
      <c r="A84" s="36"/>
      <c r="D84" s="2"/>
      <c r="F84" s="69" t="s">
        <v>569</v>
      </c>
      <c r="G84" s="2"/>
      <c r="H84" s="70">
        <f>SUM(H74:H83)</f>
        <v>11659529.99</v>
      </c>
      <c r="I84" s="70">
        <f>SUM(I74:I83)</f>
        <v>11659529.99</v>
      </c>
    </row>
    <row r="85" spans="1:9" ht="13.5" thickTop="1">
      <c r="A85" s="36"/>
      <c r="D85" s="2"/>
      <c r="F85" s="67"/>
      <c r="G85" s="89"/>
      <c r="H85" s="42"/>
    </row>
    <row r="86" spans="1:9">
      <c r="A86" s="36">
        <v>45694</v>
      </c>
      <c r="B86" s="72" t="s">
        <v>578</v>
      </c>
      <c r="C86" t="s">
        <v>597</v>
      </c>
      <c r="D86" s="72" t="s">
        <v>6</v>
      </c>
      <c r="E86" s="1">
        <v>23104</v>
      </c>
      <c r="F86" s="67" t="s">
        <v>30</v>
      </c>
      <c r="G86" s="1" t="s">
        <v>598</v>
      </c>
      <c r="H86" s="93">
        <v>725694.04</v>
      </c>
      <c r="I86" s="78">
        <f>H86</f>
        <v>725694.04</v>
      </c>
    </row>
    <row r="87" spans="1:9">
      <c r="A87" s="36">
        <v>45694</v>
      </c>
      <c r="B87" s="72" t="s">
        <v>578</v>
      </c>
      <c r="C87" t="s">
        <v>589</v>
      </c>
      <c r="D87" s="72" t="s">
        <v>6</v>
      </c>
      <c r="E87" s="1">
        <v>23108</v>
      </c>
      <c r="F87" s="67" t="s">
        <v>43</v>
      </c>
      <c r="G87" s="1" t="s">
        <v>590</v>
      </c>
      <c r="H87" s="93">
        <v>164208.41</v>
      </c>
    </row>
    <row r="88" spans="1:9">
      <c r="A88" s="36">
        <v>45694</v>
      </c>
      <c r="B88" s="72" t="s">
        <v>578</v>
      </c>
      <c r="C88" t="s">
        <v>591</v>
      </c>
      <c r="D88" s="72" t="s">
        <v>6</v>
      </c>
      <c r="E88" s="1">
        <v>23108</v>
      </c>
      <c r="F88" s="67" t="s">
        <v>43</v>
      </c>
      <c r="G88" s="1" t="s">
        <v>592</v>
      </c>
      <c r="H88" s="93">
        <v>43827.42</v>
      </c>
      <c r="I88" s="42"/>
    </row>
    <row r="89" spans="1:9">
      <c r="A89" s="36">
        <v>45714</v>
      </c>
      <c r="B89" s="72" t="s">
        <v>620</v>
      </c>
      <c r="C89" t="s">
        <v>625</v>
      </c>
      <c r="D89" s="1" t="s">
        <v>6</v>
      </c>
      <c r="E89" s="1">
        <v>23108</v>
      </c>
      <c r="F89" s="67" t="s">
        <v>626</v>
      </c>
      <c r="G89" s="72">
        <v>519299</v>
      </c>
      <c r="H89" s="99">
        <v>12909.63</v>
      </c>
      <c r="I89" s="78">
        <f>SUM(H87:H89)</f>
        <v>220945.46000000002</v>
      </c>
    </row>
    <row r="90" spans="1:9">
      <c r="A90" s="36">
        <v>45694</v>
      </c>
      <c r="B90" s="72" t="s">
        <v>578</v>
      </c>
      <c r="C90" t="s">
        <v>588</v>
      </c>
      <c r="D90" s="72" t="s">
        <v>6</v>
      </c>
      <c r="E90" s="1">
        <v>24110</v>
      </c>
      <c r="F90" s="67" t="s">
        <v>44</v>
      </c>
      <c r="G90" s="1">
        <v>2000973793</v>
      </c>
      <c r="H90" s="93">
        <v>18886.95</v>
      </c>
      <c r="I90" s="42"/>
    </row>
    <row r="91" spans="1:9">
      <c r="A91" s="36">
        <v>45694</v>
      </c>
      <c r="B91" s="72" t="s">
        <v>578</v>
      </c>
      <c r="C91" t="s">
        <v>593</v>
      </c>
      <c r="D91" s="72" t="s">
        <v>6</v>
      </c>
      <c r="E91" s="1">
        <v>24110</v>
      </c>
      <c r="F91" s="67" t="s">
        <v>28</v>
      </c>
      <c r="G91" s="3" t="s">
        <v>594</v>
      </c>
      <c r="H91" s="93">
        <v>11929060.74</v>
      </c>
      <c r="I91" s="78">
        <f>H90+H91</f>
        <v>11947947.689999999</v>
      </c>
    </row>
    <row r="92" spans="1:9">
      <c r="A92" s="36"/>
      <c r="D92" s="2"/>
      <c r="G92" s="90"/>
      <c r="H92" s="42"/>
      <c r="I92" s="42"/>
    </row>
    <row r="93" spans="1:9" ht="13.5" thickBot="1">
      <c r="A93" s="36"/>
      <c r="D93" s="2"/>
      <c r="F93" s="69" t="s">
        <v>642</v>
      </c>
      <c r="G93" s="2"/>
      <c r="H93" s="70">
        <f>SUM(H86:H92)</f>
        <v>12894587.189999999</v>
      </c>
      <c r="I93" s="70">
        <f>SUM(I86:I92)</f>
        <v>12894587.189999999</v>
      </c>
    </row>
    <row r="94" spans="1:9" ht="13.5" thickTop="1">
      <c r="A94" s="36"/>
      <c r="D94" s="2"/>
      <c r="F94" s="67"/>
      <c r="G94" s="74"/>
      <c r="H94" s="42"/>
    </row>
    <row r="95" spans="1:9" ht="12.75" customHeight="1">
      <c r="A95" s="36">
        <v>45729</v>
      </c>
      <c r="B95" s="1" t="s">
        <v>653</v>
      </c>
      <c r="C95" t="s">
        <v>692</v>
      </c>
      <c r="D95" s="1" t="s">
        <v>6</v>
      </c>
      <c r="E95" s="1">
        <v>20300</v>
      </c>
      <c r="F95" s="67" t="s">
        <v>30</v>
      </c>
      <c r="G95" s="72">
        <v>22</v>
      </c>
      <c r="H95" s="99">
        <v>169691.74</v>
      </c>
      <c r="I95" s="42"/>
    </row>
    <row r="96" spans="1:9" ht="12.75" customHeight="1">
      <c r="A96" s="36">
        <v>45747</v>
      </c>
      <c r="B96" s="1" t="s">
        <v>674</v>
      </c>
      <c r="C96" t="s">
        <v>707</v>
      </c>
      <c r="D96" s="1" t="s">
        <v>6</v>
      </c>
      <c r="E96" s="1">
        <v>20300</v>
      </c>
      <c r="F96" s="67" t="s">
        <v>30</v>
      </c>
      <c r="G96" s="72" t="s">
        <v>677</v>
      </c>
      <c r="H96" s="99">
        <v>646012.37</v>
      </c>
      <c r="I96" s="42">
        <f>H95+H96</f>
        <v>815704.11</v>
      </c>
    </row>
    <row r="97" spans="1:9" ht="12.75" customHeight="1">
      <c r="A97" s="36">
        <v>45730</v>
      </c>
      <c r="B97" s="1" t="s">
        <v>653</v>
      </c>
      <c r="C97" t="s">
        <v>695</v>
      </c>
      <c r="D97" s="1" t="s">
        <v>6</v>
      </c>
      <c r="E97" s="1">
        <v>21512</v>
      </c>
      <c r="F97" s="67" t="s">
        <v>31</v>
      </c>
      <c r="G97" s="68" t="s">
        <v>660</v>
      </c>
      <c r="H97" s="99">
        <v>16163.38</v>
      </c>
      <c r="I97" s="42">
        <f>H97</f>
        <v>16163.38</v>
      </c>
    </row>
    <row r="98" spans="1:9" ht="12.75" customHeight="1">
      <c r="A98" s="36">
        <v>45729</v>
      </c>
      <c r="B98" s="1" t="s">
        <v>653</v>
      </c>
      <c r="C98" t="s">
        <v>690</v>
      </c>
      <c r="D98" s="1" t="s">
        <v>6</v>
      </c>
      <c r="E98" s="1">
        <v>23108</v>
      </c>
      <c r="F98" s="67" t="s">
        <v>43</v>
      </c>
      <c r="G98" s="72" t="s">
        <v>657</v>
      </c>
      <c r="H98" s="99">
        <v>82554.25</v>
      </c>
      <c r="I98" s="42"/>
    </row>
    <row r="99" spans="1:9" ht="12.75" customHeight="1">
      <c r="A99" s="36">
        <v>45721</v>
      </c>
      <c r="B99" s="1" t="s">
        <v>648</v>
      </c>
      <c r="C99" t="s">
        <v>683</v>
      </c>
      <c r="D99" s="1" t="s">
        <v>6</v>
      </c>
      <c r="E99" s="1">
        <v>23108</v>
      </c>
      <c r="F99" s="67" t="s">
        <v>31</v>
      </c>
      <c r="G99" s="68" t="s">
        <v>652</v>
      </c>
      <c r="H99" s="99">
        <v>26341.13</v>
      </c>
      <c r="I99" s="42"/>
    </row>
    <row r="100" spans="1:9" ht="12.75" customHeight="1">
      <c r="A100" s="36">
        <v>45729</v>
      </c>
      <c r="B100" s="1" t="s">
        <v>653</v>
      </c>
      <c r="C100" t="s">
        <v>691</v>
      </c>
      <c r="D100" s="1" t="s">
        <v>6</v>
      </c>
      <c r="E100" s="1">
        <v>23108</v>
      </c>
      <c r="F100" s="67" t="s">
        <v>31</v>
      </c>
      <c r="G100" s="68" t="s">
        <v>658</v>
      </c>
      <c r="H100" s="99">
        <v>9658.41</v>
      </c>
      <c r="I100" s="42">
        <f>H98+H99+H100</f>
        <v>118553.79000000001</v>
      </c>
    </row>
    <row r="101" spans="1:9">
      <c r="A101" s="36"/>
      <c r="D101" s="2"/>
      <c r="F101" s="67"/>
      <c r="G101" s="75"/>
      <c r="H101" s="42"/>
      <c r="I101" s="42"/>
    </row>
    <row r="102" spans="1:9" ht="13.5" thickBot="1">
      <c r="A102" s="36"/>
      <c r="D102" s="2"/>
      <c r="F102" s="69" t="s">
        <v>712</v>
      </c>
      <c r="G102" s="2"/>
      <c r="H102" s="70">
        <f>SUM(H95:H101)</f>
        <v>950421.28</v>
      </c>
      <c r="I102" s="70">
        <f>SUM(I95:I101)</f>
        <v>950421.28</v>
      </c>
    </row>
    <row r="103" spans="1:9" ht="13.5" thickTop="1">
      <c r="G103" s="5"/>
    </row>
    <row r="104" spans="1:9">
      <c r="A104" s="36">
        <v>45763</v>
      </c>
      <c r="B104" s="1" t="s">
        <v>729</v>
      </c>
      <c r="C104" s="67" t="s">
        <v>741</v>
      </c>
      <c r="D104" s="1" t="s">
        <v>6</v>
      </c>
      <c r="E104" s="1">
        <v>20300</v>
      </c>
      <c r="F104" s="67" t="s">
        <v>30</v>
      </c>
      <c r="G104" s="72">
        <v>23</v>
      </c>
      <c r="H104" s="99">
        <v>73103.520000000004</v>
      </c>
      <c r="I104" s="42">
        <f>H104</f>
        <v>73103.520000000004</v>
      </c>
    </row>
    <row r="105" spans="1:9">
      <c r="A105" s="36">
        <v>45764</v>
      </c>
      <c r="B105" s="1" t="s">
        <v>729</v>
      </c>
      <c r="C105" s="67" t="s">
        <v>751</v>
      </c>
      <c r="D105" s="1" t="s">
        <v>6</v>
      </c>
      <c r="E105" s="1">
        <v>21512</v>
      </c>
      <c r="F105" s="67" t="s">
        <v>752</v>
      </c>
      <c r="G105" s="68" t="s">
        <v>753</v>
      </c>
      <c r="H105" s="99">
        <v>116346.42</v>
      </c>
    </row>
    <row r="106" spans="1:9">
      <c r="A106" s="36">
        <v>45763</v>
      </c>
      <c r="B106" s="1" t="s">
        <v>729</v>
      </c>
      <c r="C106" s="67" t="s">
        <v>742</v>
      </c>
      <c r="D106" s="1" t="s">
        <v>6</v>
      </c>
      <c r="E106" s="1">
        <v>21512</v>
      </c>
      <c r="F106" s="67" t="s">
        <v>31</v>
      </c>
      <c r="G106" s="68" t="s">
        <v>743</v>
      </c>
      <c r="H106" s="99">
        <v>12775.25</v>
      </c>
      <c r="I106" s="42"/>
    </row>
    <row r="107" spans="1:9">
      <c r="A107" s="36">
        <v>45771</v>
      </c>
      <c r="B107" s="1" t="s">
        <v>754</v>
      </c>
      <c r="C107" s="67" t="s">
        <v>764</v>
      </c>
      <c r="D107" s="1" t="s">
        <v>6</v>
      </c>
      <c r="E107" s="1">
        <v>21512</v>
      </c>
      <c r="F107" s="67" t="s">
        <v>106</v>
      </c>
      <c r="G107" s="68" t="s">
        <v>765</v>
      </c>
      <c r="H107" s="99">
        <v>297441.12</v>
      </c>
      <c r="I107" s="42"/>
    </row>
    <row r="108" spans="1:9">
      <c r="A108" s="36">
        <v>45775</v>
      </c>
      <c r="B108" s="79" t="s">
        <v>790</v>
      </c>
      <c r="C108" s="67"/>
      <c r="D108" s="72" t="s">
        <v>6</v>
      </c>
      <c r="E108" s="1">
        <v>21512</v>
      </c>
      <c r="F108" s="67" t="s">
        <v>556</v>
      </c>
      <c r="G108" s="68" t="s">
        <v>791</v>
      </c>
      <c r="H108" s="99">
        <f>32385+8734+468</f>
        <v>41587</v>
      </c>
      <c r="I108" s="42">
        <f>H105+H106+H107+H108</f>
        <v>468149.79</v>
      </c>
    </row>
    <row r="109" spans="1:9">
      <c r="A109" s="36">
        <v>45763</v>
      </c>
      <c r="B109" s="1" t="s">
        <v>729</v>
      </c>
      <c r="C109" s="67" t="s">
        <v>744</v>
      </c>
      <c r="D109" s="1" t="s">
        <v>6</v>
      </c>
      <c r="E109" s="1">
        <v>22105</v>
      </c>
      <c r="F109" s="67" t="s">
        <v>745</v>
      </c>
      <c r="G109" s="68" t="s">
        <v>746</v>
      </c>
      <c r="H109" s="99">
        <v>432513.76</v>
      </c>
      <c r="I109" s="42">
        <f>H109</f>
        <v>432513.76</v>
      </c>
    </row>
    <row r="110" spans="1:9">
      <c r="A110" s="36">
        <v>45754</v>
      </c>
      <c r="B110" s="1" t="s">
        <v>716</v>
      </c>
      <c r="C110" s="67" t="s">
        <v>723</v>
      </c>
      <c r="D110" s="1" t="s">
        <v>6</v>
      </c>
      <c r="E110" s="1">
        <v>23108</v>
      </c>
      <c r="F110" s="67" t="s">
        <v>31</v>
      </c>
      <c r="G110" s="68" t="s">
        <v>724</v>
      </c>
      <c r="H110" s="99">
        <v>12845.71</v>
      </c>
    </row>
    <row r="111" spans="1:9">
      <c r="A111" s="36">
        <v>45763</v>
      </c>
      <c r="B111" s="1" t="s">
        <v>729</v>
      </c>
      <c r="C111" s="67" t="s">
        <v>747</v>
      </c>
      <c r="D111" s="1" t="s">
        <v>6</v>
      </c>
      <c r="E111" s="1">
        <v>23108</v>
      </c>
      <c r="F111" s="67" t="s">
        <v>31</v>
      </c>
      <c r="G111" s="68" t="s">
        <v>748</v>
      </c>
      <c r="H111" s="99">
        <v>16911.04</v>
      </c>
      <c r="I111" s="42">
        <f>H110+H111</f>
        <v>29756.75</v>
      </c>
    </row>
    <row r="112" spans="1:9">
      <c r="G112" s="5"/>
    </row>
    <row r="113" spans="1:9" ht="13.5" thickBot="1">
      <c r="A113" s="36"/>
      <c r="D113"/>
      <c r="F113" s="69" t="s">
        <v>810</v>
      </c>
      <c r="G113" s="2"/>
      <c r="H113" s="70">
        <f>SUM(H104:H112)</f>
        <v>1003523.8200000001</v>
      </c>
      <c r="I113" s="70">
        <f>SUM(I104:I112)</f>
        <v>1003523.82</v>
      </c>
    </row>
    <row r="114" spans="1:9" ht="13.5" thickTop="1">
      <c r="A114" s="36"/>
      <c r="D114"/>
      <c r="F114" s="67"/>
      <c r="G114" s="74"/>
      <c r="H114" s="42"/>
    </row>
    <row r="115" spans="1:9">
      <c r="A115" s="110">
        <v>45797</v>
      </c>
      <c r="B115" s="111" t="s">
        <v>869</v>
      </c>
      <c r="C115" s="67"/>
      <c r="D115" s="111" t="s">
        <v>6</v>
      </c>
      <c r="E115" s="112">
        <v>20300</v>
      </c>
      <c r="F115" s="113" t="s">
        <v>859</v>
      </c>
      <c r="G115" s="112" t="s">
        <v>860</v>
      </c>
      <c r="H115" s="114">
        <v>16105.13</v>
      </c>
      <c r="I115" s="115">
        <f>H115</f>
        <v>16105.13</v>
      </c>
    </row>
    <row r="116" spans="1:9">
      <c r="A116" s="36">
        <v>45784</v>
      </c>
      <c r="B116" s="79" t="s">
        <v>817</v>
      </c>
      <c r="C116" s="67" t="s">
        <v>829</v>
      </c>
      <c r="D116" s="1" t="s">
        <v>6</v>
      </c>
      <c r="E116" s="1">
        <v>21512</v>
      </c>
      <c r="F116" s="67" t="s">
        <v>830</v>
      </c>
      <c r="G116" s="72">
        <v>8727</v>
      </c>
      <c r="H116" s="99">
        <v>58800</v>
      </c>
    </row>
    <row r="117" spans="1:9">
      <c r="A117" s="36">
        <v>45784</v>
      </c>
      <c r="B117" s="79" t="s">
        <v>817</v>
      </c>
      <c r="C117" s="67" t="s">
        <v>831</v>
      </c>
      <c r="D117" s="1" t="s">
        <v>6</v>
      </c>
      <c r="E117" s="1">
        <v>21512</v>
      </c>
      <c r="F117" s="67" t="s">
        <v>830</v>
      </c>
      <c r="G117" s="72">
        <v>8792</v>
      </c>
      <c r="H117" s="99">
        <v>226352</v>
      </c>
    </row>
    <row r="118" spans="1:9">
      <c r="A118" s="110">
        <v>45797</v>
      </c>
      <c r="B118" s="111" t="s">
        <v>866</v>
      </c>
      <c r="C118" s="67"/>
      <c r="D118" s="111" t="s">
        <v>6</v>
      </c>
      <c r="E118" s="112">
        <v>21512</v>
      </c>
      <c r="F118" s="113" t="s">
        <v>859</v>
      </c>
      <c r="G118" s="112" t="s">
        <v>860</v>
      </c>
      <c r="H118" s="114">
        <v>4326.75</v>
      </c>
      <c r="I118" s="42"/>
    </row>
    <row r="119" spans="1:9">
      <c r="A119" s="36">
        <v>45798</v>
      </c>
      <c r="B119" s="1" t="s">
        <v>873</v>
      </c>
      <c r="C119" s="67" t="s">
        <v>874</v>
      </c>
      <c r="D119" s="1" t="s">
        <v>6</v>
      </c>
      <c r="E119" s="1">
        <v>21512</v>
      </c>
      <c r="F119" s="2" t="s">
        <v>31</v>
      </c>
      <c r="G119" s="3" t="s">
        <v>875</v>
      </c>
      <c r="H119" s="97">
        <v>13811.33</v>
      </c>
      <c r="I119" s="42">
        <f>H116+H117+H118+H119</f>
        <v>303290.08</v>
      </c>
    </row>
    <row r="120" spans="1:9">
      <c r="A120" s="110">
        <v>45797</v>
      </c>
      <c r="B120" s="111" t="s">
        <v>865</v>
      </c>
      <c r="C120" s="67"/>
      <c r="D120" s="111" t="s">
        <v>6</v>
      </c>
      <c r="E120" s="112">
        <v>22105</v>
      </c>
      <c r="F120" s="113" t="s">
        <v>859</v>
      </c>
      <c r="G120" s="112" t="s">
        <v>860</v>
      </c>
      <c r="H120" s="114">
        <v>801.25</v>
      </c>
      <c r="I120" s="115">
        <f>H120</f>
        <v>801.25</v>
      </c>
    </row>
    <row r="121" spans="1:9">
      <c r="A121" s="36">
        <v>45798</v>
      </c>
      <c r="B121" s="1" t="s">
        <v>873</v>
      </c>
      <c r="C121" s="67" t="s">
        <v>876</v>
      </c>
      <c r="D121" s="1" t="s">
        <v>6</v>
      </c>
      <c r="E121" s="1">
        <v>22106</v>
      </c>
      <c r="F121" s="2" t="s">
        <v>43</v>
      </c>
      <c r="G121" s="1" t="s">
        <v>877</v>
      </c>
      <c r="H121" s="97">
        <v>55260.639999999999</v>
      </c>
      <c r="I121" s="42"/>
    </row>
    <row r="122" spans="1:9">
      <c r="A122" s="110">
        <v>45797</v>
      </c>
      <c r="B122" s="111" t="s">
        <v>867</v>
      </c>
      <c r="C122" s="67"/>
      <c r="D122" s="111" t="s">
        <v>6</v>
      </c>
      <c r="E122" s="112">
        <v>22106</v>
      </c>
      <c r="F122" s="113" t="s">
        <v>859</v>
      </c>
      <c r="G122" s="112" t="s">
        <v>860</v>
      </c>
      <c r="H122" s="114">
        <v>9615</v>
      </c>
      <c r="I122" s="42">
        <f>H121+H122</f>
        <v>64875.64</v>
      </c>
    </row>
    <row r="123" spans="1:9">
      <c r="A123" s="36">
        <v>45784</v>
      </c>
      <c r="B123" s="79" t="s">
        <v>817</v>
      </c>
      <c r="C123" s="67" t="s">
        <v>818</v>
      </c>
      <c r="D123" s="72" t="s">
        <v>6</v>
      </c>
      <c r="E123" s="1">
        <v>23104</v>
      </c>
      <c r="F123" s="67" t="s">
        <v>30</v>
      </c>
      <c r="G123" s="68">
        <v>26</v>
      </c>
      <c r="H123" s="97">
        <v>1943705.6000000001</v>
      </c>
      <c r="I123" s="42"/>
    </row>
    <row r="124" spans="1:9">
      <c r="A124" s="36">
        <v>45800</v>
      </c>
      <c r="B124" s="1" t="s">
        <v>873</v>
      </c>
      <c r="C124" s="67" t="s">
        <v>884</v>
      </c>
      <c r="D124" s="1" t="s">
        <v>6</v>
      </c>
      <c r="E124" s="1">
        <v>23104</v>
      </c>
      <c r="F124" s="67" t="s">
        <v>30</v>
      </c>
      <c r="G124" s="68" t="s">
        <v>885</v>
      </c>
      <c r="H124" s="97">
        <v>1280600.3600000001</v>
      </c>
      <c r="I124" s="42">
        <f>H123+H124</f>
        <v>3224305.96</v>
      </c>
    </row>
    <row r="125" spans="1:9">
      <c r="A125" s="110">
        <v>45797</v>
      </c>
      <c r="B125" s="111" t="s">
        <v>864</v>
      </c>
      <c r="C125" s="67"/>
      <c r="D125" s="111" t="s">
        <v>6</v>
      </c>
      <c r="E125" s="112">
        <v>23106</v>
      </c>
      <c r="F125" s="113" t="s">
        <v>859</v>
      </c>
      <c r="G125" s="112" t="s">
        <v>860</v>
      </c>
      <c r="H125" s="114">
        <v>202395.75</v>
      </c>
      <c r="I125" s="42">
        <f>H125</f>
        <v>202395.75</v>
      </c>
    </row>
    <row r="126" spans="1:9">
      <c r="A126" s="36">
        <v>45784</v>
      </c>
      <c r="B126" s="79" t="s">
        <v>817</v>
      </c>
      <c r="C126" s="67" t="s">
        <v>832</v>
      </c>
      <c r="D126" s="1" t="s">
        <v>415</v>
      </c>
      <c r="E126" s="1">
        <v>23108</v>
      </c>
      <c r="F126" s="67" t="s">
        <v>31</v>
      </c>
      <c r="G126" s="68" t="s">
        <v>833</v>
      </c>
      <c r="H126" s="99">
        <v>4227.76</v>
      </c>
      <c r="I126" s="42">
        <f>H126</f>
        <v>4227.76</v>
      </c>
    </row>
    <row r="127" spans="1:9">
      <c r="A127" s="36">
        <v>45800</v>
      </c>
      <c r="B127" s="1" t="s">
        <v>873</v>
      </c>
      <c r="C127" s="67" t="s">
        <v>886</v>
      </c>
      <c r="D127" s="1" t="s">
        <v>6</v>
      </c>
      <c r="E127" s="1">
        <v>24108</v>
      </c>
      <c r="F127" s="67" t="s">
        <v>30</v>
      </c>
      <c r="G127" s="68" t="s">
        <v>885</v>
      </c>
      <c r="H127" s="97">
        <v>48919.18</v>
      </c>
      <c r="I127" s="78">
        <f>H127</f>
        <v>48919.18</v>
      </c>
    </row>
    <row r="129" spans="1:9" ht="13.5" thickBot="1">
      <c r="F129" s="69" t="s">
        <v>899</v>
      </c>
      <c r="G129" s="5"/>
      <c r="H129" s="70">
        <f>SUM(H115:H128)</f>
        <v>3864920.7500000005</v>
      </c>
      <c r="I129" s="70">
        <f>SUM(I115:I128)</f>
        <v>3864920.75</v>
      </c>
    </row>
    <row r="130" spans="1:9" ht="13.5" thickTop="1">
      <c r="G130" s="5"/>
    </row>
    <row r="131" spans="1:9">
      <c r="A131" s="36">
        <v>45826</v>
      </c>
      <c r="B131" s="72" t="s">
        <v>925</v>
      </c>
      <c r="C131" s="67" t="s">
        <v>960</v>
      </c>
      <c r="D131" s="72" t="s">
        <v>6</v>
      </c>
      <c r="E131" s="1">
        <v>20300</v>
      </c>
      <c r="F131" s="67" t="s">
        <v>30</v>
      </c>
      <c r="G131" s="68">
        <v>24</v>
      </c>
      <c r="H131" s="97">
        <v>137234.37</v>
      </c>
    </row>
    <row r="132" spans="1:9">
      <c r="A132" s="36">
        <v>45826</v>
      </c>
      <c r="B132" s="72" t="s">
        <v>925</v>
      </c>
      <c r="C132" s="67" t="s">
        <v>961</v>
      </c>
      <c r="D132" s="72" t="s">
        <v>6</v>
      </c>
      <c r="E132" s="1">
        <v>20300</v>
      </c>
      <c r="F132" s="67" t="s">
        <v>30</v>
      </c>
      <c r="G132" s="68">
        <v>25</v>
      </c>
      <c r="H132" s="97">
        <v>97324.87</v>
      </c>
      <c r="I132" s="78">
        <f>H131+H132</f>
        <v>234559.24</v>
      </c>
    </row>
    <row r="133" spans="1:9">
      <c r="A133" s="36">
        <v>45835</v>
      </c>
      <c r="B133" s="72" t="s">
        <v>936</v>
      </c>
      <c r="C133" s="72"/>
      <c r="D133" s="72" t="s">
        <v>6</v>
      </c>
      <c r="E133" s="1">
        <v>21512</v>
      </c>
      <c r="F133" s="67" t="s">
        <v>937</v>
      </c>
      <c r="G133" s="68" t="s">
        <v>753</v>
      </c>
      <c r="H133" s="99">
        <v>-116346.42</v>
      </c>
    </row>
    <row r="134" spans="1:9">
      <c r="A134" s="36">
        <v>45826</v>
      </c>
      <c r="B134" s="72" t="s">
        <v>925</v>
      </c>
      <c r="C134" s="67" t="s">
        <v>963</v>
      </c>
      <c r="D134" s="72" t="s">
        <v>6</v>
      </c>
      <c r="E134" s="1">
        <v>21512</v>
      </c>
      <c r="F134" s="67" t="s">
        <v>31</v>
      </c>
      <c r="G134" s="68" t="s">
        <v>927</v>
      </c>
      <c r="H134" s="97">
        <v>6229</v>
      </c>
    </row>
    <row r="135" spans="1:9">
      <c r="A135" s="36">
        <v>45833</v>
      </c>
      <c r="B135" s="72" t="s">
        <v>933</v>
      </c>
      <c r="C135" s="67" t="s">
        <v>972</v>
      </c>
      <c r="D135" s="72" t="s">
        <v>6</v>
      </c>
      <c r="E135" s="1">
        <v>21512</v>
      </c>
      <c r="F135" s="73" t="s">
        <v>31</v>
      </c>
      <c r="G135" s="68" t="s">
        <v>934</v>
      </c>
      <c r="H135" s="99">
        <v>54546.7</v>
      </c>
      <c r="I135" s="42">
        <f>H133+H134+H135</f>
        <v>-55570.720000000001</v>
      </c>
    </row>
    <row r="136" spans="1:9">
      <c r="A136" s="36">
        <v>45826</v>
      </c>
      <c r="B136" s="72" t="s">
        <v>925</v>
      </c>
      <c r="C136" s="67" t="s">
        <v>967</v>
      </c>
      <c r="D136" s="72" t="s">
        <v>6</v>
      </c>
      <c r="E136" s="1">
        <v>22105</v>
      </c>
      <c r="F136" s="73" t="s">
        <v>44</v>
      </c>
      <c r="G136" s="68">
        <v>2001023743</v>
      </c>
      <c r="H136" s="97">
        <v>937.65</v>
      </c>
    </row>
    <row r="137" spans="1:9">
      <c r="A137" s="36">
        <v>45833</v>
      </c>
      <c r="B137" s="72" t="s">
        <v>933</v>
      </c>
      <c r="C137" s="67" t="s">
        <v>973</v>
      </c>
      <c r="D137" s="72" t="s">
        <v>6</v>
      </c>
      <c r="E137" s="1">
        <v>22105</v>
      </c>
      <c r="F137" s="73" t="s">
        <v>44</v>
      </c>
      <c r="G137" s="68">
        <v>2001029622</v>
      </c>
      <c r="H137" s="99">
        <v>6429.6</v>
      </c>
    </row>
    <row r="138" spans="1:9">
      <c r="A138" s="36">
        <v>45811</v>
      </c>
      <c r="B138" s="72" t="s">
        <v>909</v>
      </c>
      <c r="C138" s="67" t="s">
        <v>946</v>
      </c>
      <c r="D138" s="72" t="s">
        <v>6</v>
      </c>
      <c r="E138" s="1">
        <v>22105</v>
      </c>
      <c r="F138" s="67" t="s">
        <v>745</v>
      </c>
      <c r="G138" s="68" t="s">
        <v>910</v>
      </c>
      <c r="H138" s="97">
        <v>668657.69999999995</v>
      </c>
    </row>
    <row r="139" spans="1:9">
      <c r="A139" s="36">
        <v>45811</v>
      </c>
      <c r="B139" s="72" t="s">
        <v>909</v>
      </c>
      <c r="C139" s="67" t="s">
        <v>947</v>
      </c>
      <c r="D139" s="72" t="s">
        <v>6</v>
      </c>
      <c r="E139" s="1">
        <v>22105</v>
      </c>
      <c r="F139" s="67" t="s">
        <v>745</v>
      </c>
      <c r="G139" s="68" t="s">
        <v>911</v>
      </c>
      <c r="H139" s="97">
        <v>453190.82</v>
      </c>
    </row>
    <row r="140" spans="1:9">
      <c r="A140" s="36">
        <v>45811</v>
      </c>
      <c r="B140" s="72" t="s">
        <v>909</v>
      </c>
      <c r="C140" s="67" t="s">
        <v>948</v>
      </c>
      <c r="D140" s="72" t="s">
        <v>6</v>
      </c>
      <c r="E140" s="1">
        <v>22105</v>
      </c>
      <c r="F140" s="67" t="s">
        <v>745</v>
      </c>
      <c r="G140" s="68" t="s">
        <v>912</v>
      </c>
      <c r="H140" s="97">
        <v>223627.8</v>
      </c>
      <c r="I140" s="78">
        <f>H136+H137+H138+H139+H140</f>
        <v>1352843.57</v>
      </c>
    </row>
    <row r="142" spans="1:9" ht="13.5" thickBot="1">
      <c r="F142" s="69" t="s">
        <v>980</v>
      </c>
      <c r="G142" s="5"/>
      <c r="H142" s="70">
        <f>SUM(H131:H141)</f>
        <v>1531832.09</v>
      </c>
      <c r="I142" s="70">
        <f>SUM(I131:I141)</f>
        <v>1531832.09</v>
      </c>
    </row>
    <row r="143" spans="1:9" ht="13.5" thickTop="1"/>
  </sheetData>
  <phoneticPr fontId="8" type="noConversion"/>
  <pageMargins left="0.5" right="0" top="1" bottom="0.5" header="0.5" footer="0.25"/>
  <pageSetup scale="90" orientation="landscape" r:id="rId1"/>
  <headerFooter alignWithMargins="0">
    <oddHeader>&amp;C&amp;"Arial,Bold"&amp;14MCCBL Vendor Payment List-UMCP</oddHeader>
    <oddFooter>&amp;CPage &amp;P of &amp;N&amp;R&amp;D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I88"/>
  <sheetViews>
    <sheetView zoomScale="110" zoomScaleNormal="110" workbookViewId="0">
      <pane ySplit="3" topLeftCell="A62" activePane="bottomLeft" state="frozen"/>
      <selection pane="bottomLeft" activeCell="J83" sqref="J83"/>
    </sheetView>
  </sheetViews>
  <sheetFormatPr defaultColWidth="8.85546875" defaultRowHeight="12.75"/>
  <cols>
    <col min="1" max="1" width="9.7109375" style="1" customWidth="1"/>
    <col min="2" max="4" width="12.7109375" style="1" customWidth="1"/>
    <col min="5" max="5" width="14.7109375" customWidth="1"/>
    <col min="6" max="6" width="35.7109375" customWidth="1"/>
    <col min="7" max="7" width="20.7109375" style="2" customWidth="1"/>
    <col min="8" max="8" width="15.7109375" style="8" customWidth="1"/>
    <col min="9" max="9" width="15.7109375" customWidth="1"/>
    <col min="10" max="10" width="10.42578125" customWidth="1"/>
  </cols>
  <sheetData>
    <row r="2" spans="1:9" ht="13.5" thickBot="1"/>
    <row r="3" spans="1:9" ht="13.5" thickBot="1">
      <c r="A3" s="31" t="s">
        <v>21</v>
      </c>
      <c r="B3" s="31" t="s">
        <v>3</v>
      </c>
      <c r="C3" s="31" t="s">
        <v>19</v>
      </c>
      <c r="D3" s="40" t="s">
        <v>23</v>
      </c>
      <c r="E3" s="32" t="s">
        <v>4</v>
      </c>
      <c r="F3" s="40" t="s">
        <v>5</v>
      </c>
      <c r="G3" s="40" t="s">
        <v>24</v>
      </c>
      <c r="H3" s="41" t="s">
        <v>22</v>
      </c>
      <c r="I3" s="41" t="s">
        <v>25</v>
      </c>
    </row>
    <row r="5" spans="1:9" ht="12.75" customHeight="1">
      <c r="A5" s="36">
        <v>45498</v>
      </c>
      <c r="B5" s="79" t="s">
        <v>59</v>
      </c>
      <c r="C5" s="72" t="s">
        <v>80</v>
      </c>
      <c r="D5" s="72" t="s">
        <v>7</v>
      </c>
      <c r="E5" s="1">
        <v>17173</v>
      </c>
      <c r="F5" s="67" t="s">
        <v>33</v>
      </c>
      <c r="G5" s="1">
        <v>2406251</v>
      </c>
      <c r="H5" s="85">
        <v>10721.8</v>
      </c>
      <c r="I5" s="42">
        <f>H5</f>
        <v>10721.8</v>
      </c>
    </row>
    <row r="6" spans="1:9" ht="12.75" customHeight="1">
      <c r="A6" s="36">
        <v>45489</v>
      </c>
      <c r="B6" s="79" t="s">
        <v>55</v>
      </c>
      <c r="C6" s="72" t="s">
        <v>69</v>
      </c>
      <c r="D6" s="72" t="s">
        <v>7</v>
      </c>
      <c r="E6" s="1">
        <v>19316</v>
      </c>
      <c r="F6" s="67" t="s">
        <v>41</v>
      </c>
      <c r="G6" s="72">
        <v>2</v>
      </c>
      <c r="H6" s="85">
        <v>289393.75</v>
      </c>
      <c r="I6" s="42">
        <f>H6</f>
        <v>289393.75</v>
      </c>
    </row>
    <row r="8" spans="1:9" ht="13.5" thickBot="1">
      <c r="A8" s="36"/>
      <c r="B8"/>
      <c r="C8"/>
      <c r="D8"/>
      <c r="E8" s="1"/>
      <c r="F8" s="69" t="s">
        <v>95</v>
      </c>
      <c r="H8" s="70">
        <f>SUM(H5:H7)</f>
        <v>300115.55</v>
      </c>
      <c r="I8" s="70">
        <f>SUM(I5:I7)</f>
        <v>300115.55</v>
      </c>
    </row>
    <row r="9" spans="1:9" ht="13.5" thickTop="1"/>
    <row r="10" spans="1:9">
      <c r="A10" s="36">
        <v>45520</v>
      </c>
      <c r="B10" s="1" t="s">
        <v>126</v>
      </c>
      <c r="C10" s="1" t="s">
        <v>146</v>
      </c>
      <c r="D10" s="72" t="s">
        <v>7</v>
      </c>
      <c r="E10" s="1">
        <v>17173</v>
      </c>
      <c r="F10" s="73" t="s">
        <v>33</v>
      </c>
      <c r="G10" s="1">
        <v>2407149</v>
      </c>
      <c r="H10" s="97">
        <v>10721.8</v>
      </c>
      <c r="I10" s="78">
        <f>H10</f>
        <v>10721.8</v>
      </c>
    </row>
    <row r="11" spans="1:9">
      <c r="A11" s="36">
        <v>45506</v>
      </c>
      <c r="B11" s="84" t="s">
        <v>102</v>
      </c>
      <c r="C11" s="72" t="s">
        <v>115</v>
      </c>
      <c r="D11" s="72" t="s">
        <v>7</v>
      </c>
      <c r="E11" s="1">
        <v>19316</v>
      </c>
      <c r="F11" s="67" t="s">
        <v>41</v>
      </c>
      <c r="G11" s="72">
        <v>3</v>
      </c>
      <c r="H11" s="96">
        <v>479607.5</v>
      </c>
    </row>
    <row r="12" spans="1:9">
      <c r="A12" s="36">
        <v>45532</v>
      </c>
      <c r="B12" s="1" t="s">
        <v>154</v>
      </c>
      <c r="C12" s="1" t="s">
        <v>148</v>
      </c>
      <c r="D12" s="1" t="s">
        <v>7</v>
      </c>
      <c r="E12" s="1">
        <v>19316</v>
      </c>
      <c r="F12" s="67" t="s">
        <v>41</v>
      </c>
      <c r="G12" s="72">
        <v>4</v>
      </c>
      <c r="H12" s="99">
        <v>346010.25</v>
      </c>
      <c r="I12" s="78">
        <f>H11+H12</f>
        <v>825617.75</v>
      </c>
    </row>
    <row r="13" spans="1:9">
      <c r="A13" s="36">
        <v>45520</v>
      </c>
      <c r="B13" s="1" t="s">
        <v>126</v>
      </c>
      <c r="C13" s="1" t="s">
        <v>144</v>
      </c>
      <c r="D13" s="72" t="s">
        <v>7</v>
      </c>
      <c r="E13" s="1">
        <v>22100</v>
      </c>
      <c r="F13" s="73" t="s">
        <v>49</v>
      </c>
      <c r="G13" s="68" t="s">
        <v>147</v>
      </c>
      <c r="H13" s="97">
        <v>13648.77</v>
      </c>
      <c r="I13" s="78">
        <f>H13</f>
        <v>13648.77</v>
      </c>
    </row>
    <row r="14" spans="1:9">
      <c r="A14" s="36">
        <v>45506</v>
      </c>
      <c r="B14" s="79" t="s">
        <v>102</v>
      </c>
      <c r="C14" s="72" t="s">
        <v>116</v>
      </c>
      <c r="D14" s="1" t="s">
        <v>7</v>
      </c>
      <c r="E14" s="1">
        <v>22101</v>
      </c>
      <c r="F14" s="67" t="s">
        <v>41</v>
      </c>
      <c r="G14" s="72">
        <v>9</v>
      </c>
      <c r="H14" s="96">
        <v>123136.87</v>
      </c>
      <c r="I14" s="78">
        <f>H14</f>
        <v>123136.87</v>
      </c>
    </row>
    <row r="16" spans="1:9" ht="13.5" thickBot="1">
      <c r="F16" s="69" t="s">
        <v>168</v>
      </c>
      <c r="H16" s="70">
        <f>SUM(H10:H15)</f>
        <v>973125.19000000006</v>
      </c>
      <c r="I16" s="70">
        <f>SUM(I10:I15)</f>
        <v>973125.19000000006</v>
      </c>
    </row>
    <row r="17" spans="1:9" ht="13.5" thickTop="1"/>
    <row r="18" spans="1:9">
      <c r="A18" s="36">
        <v>45540</v>
      </c>
      <c r="B18" s="72" t="s">
        <v>177</v>
      </c>
      <c r="C18" s="72" t="s">
        <v>178</v>
      </c>
      <c r="D18" s="72" t="s">
        <v>7</v>
      </c>
      <c r="E18" s="1">
        <v>22101</v>
      </c>
      <c r="F18" s="67" t="s">
        <v>41</v>
      </c>
      <c r="G18" s="72">
        <v>10</v>
      </c>
      <c r="H18" s="99">
        <v>45429.85</v>
      </c>
      <c r="I18" s="42">
        <f>H18</f>
        <v>45429.85</v>
      </c>
    </row>
    <row r="19" spans="1:9">
      <c r="A19" s="36">
        <v>45540</v>
      </c>
      <c r="B19" s="72" t="s">
        <v>177</v>
      </c>
      <c r="C19" s="72" t="s">
        <v>179</v>
      </c>
      <c r="D19" s="72" t="s">
        <v>7</v>
      </c>
      <c r="E19" s="1">
        <v>23102</v>
      </c>
      <c r="F19" s="67" t="s">
        <v>180</v>
      </c>
      <c r="G19" s="68">
        <v>46104</v>
      </c>
      <c r="H19" s="99">
        <v>204214.51</v>
      </c>
    </row>
    <row r="20" spans="1:9">
      <c r="A20" s="36">
        <v>45540</v>
      </c>
      <c r="B20" s="72" t="s">
        <v>177</v>
      </c>
      <c r="C20" s="72" t="s">
        <v>186</v>
      </c>
      <c r="D20" s="72" t="s">
        <v>7</v>
      </c>
      <c r="E20" s="1">
        <v>23102</v>
      </c>
      <c r="F20" s="67" t="s">
        <v>187</v>
      </c>
      <c r="G20" s="68" t="s">
        <v>188</v>
      </c>
      <c r="H20" s="99">
        <v>1552</v>
      </c>
    </row>
    <row r="21" spans="1:9">
      <c r="A21" s="36">
        <v>45555</v>
      </c>
      <c r="B21" s="72" t="s">
        <v>204</v>
      </c>
      <c r="C21" s="72" t="s">
        <v>207</v>
      </c>
      <c r="D21" s="1" t="s">
        <v>7</v>
      </c>
      <c r="E21" s="1">
        <v>23102</v>
      </c>
      <c r="F21" s="67" t="s">
        <v>180</v>
      </c>
      <c r="G21" s="68">
        <v>46130</v>
      </c>
      <c r="H21" s="99">
        <v>232992.97</v>
      </c>
    </row>
    <row r="22" spans="1:9">
      <c r="A22" s="36">
        <v>45555</v>
      </c>
      <c r="B22" s="72" t="s">
        <v>204</v>
      </c>
      <c r="C22" s="72" t="s">
        <v>208</v>
      </c>
      <c r="D22" s="1" t="s">
        <v>7</v>
      </c>
      <c r="E22" s="1">
        <v>23102</v>
      </c>
      <c r="F22" s="67" t="s">
        <v>187</v>
      </c>
      <c r="G22" s="68" t="s">
        <v>209</v>
      </c>
      <c r="H22" s="99">
        <v>2735</v>
      </c>
    </row>
    <row r="23" spans="1:9">
      <c r="A23" s="36">
        <v>45555</v>
      </c>
      <c r="B23" s="72" t="s">
        <v>204</v>
      </c>
      <c r="C23" s="72" t="s">
        <v>210</v>
      </c>
      <c r="D23" s="1" t="s">
        <v>7</v>
      </c>
      <c r="E23" s="1">
        <v>23102</v>
      </c>
      <c r="F23" s="67" t="s">
        <v>187</v>
      </c>
      <c r="G23" s="68" t="s">
        <v>211</v>
      </c>
      <c r="H23" s="99">
        <v>1000</v>
      </c>
    </row>
    <row r="24" spans="1:9">
      <c r="A24" s="36">
        <v>45555</v>
      </c>
      <c r="B24" s="72" t="s">
        <v>204</v>
      </c>
      <c r="C24" s="72" t="s">
        <v>212</v>
      </c>
      <c r="D24" s="1" t="s">
        <v>7</v>
      </c>
      <c r="E24" s="1">
        <v>23102</v>
      </c>
      <c r="F24" s="67" t="s">
        <v>187</v>
      </c>
      <c r="G24" s="68" t="s">
        <v>213</v>
      </c>
      <c r="H24" s="99">
        <v>618.75</v>
      </c>
      <c r="I24" s="42">
        <f>SUM(H19:H24)</f>
        <v>443113.23</v>
      </c>
    </row>
    <row r="26" spans="1:9" ht="13.5" thickBot="1">
      <c r="F26" s="69" t="s">
        <v>243</v>
      </c>
      <c r="H26" s="70">
        <f>SUM(H18:H25)</f>
        <v>488543.08</v>
      </c>
      <c r="I26" s="70">
        <f>SUM(I18:I25)</f>
        <v>488543.07999999996</v>
      </c>
    </row>
    <row r="27" spans="1:9" ht="13.5" thickTop="1"/>
    <row r="28" spans="1:9">
      <c r="A28" s="36">
        <v>45586</v>
      </c>
      <c r="B28" s="79" t="s">
        <v>271</v>
      </c>
      <c r="C28" t="s">
        <v>301</v>
      </c>
      <c r="D28" s="1" t="s">
        <v>7</v>
      </c>
      <c r="E28" s="1">
        <v>23102</v>
      </c>
      <c r="F28" s="67" t="s">
        <v>180</v>
      </c>
      <c r="G28" s="1">
        <v>46185</v>
      </c>
      <c r="H28" s="8">
        <v>229839.25</v>
      </c>
    </row>
    <row r="29" spans="1:9">
      <c r="A29" s="36">
        <v>45586</v>
      </c>
      <c r="B29" s="79" t="s">
        <v>271</v>
      </c>
      <c r="C29" t="s">
        <v>299</v>
      </c>
      <c r="D29" s="1" t="s">
        <v>7</v>
      </c>
      <c r="E29" s="1">
        <v>23102</v>
      </c>
      <c r="F29" s="67" t="s">
        <v>187</v>
      </c>
      <c r="G29" t="s">
        <v>300</v>
      </c>
      <c r="H29" s="8">
        <v>2860</v>
      </c>
      <c r="I29" s="4">
        <f>H28+H29</f>
        <v>232699.25</v>
      </c>
    </row>
    <row r="31" spans="1:9" ht="13.5" thickBot="1">
      <c r="F31" s="69" t="s">
        <v>351</v>
      </c>
      <c r="H31" s="70">
        <f>SUM(H28:H30)</f>
        <v>232699.25</v>
      </c>
      <c r="I31" s="70">
        <f>SUM(I28:I30)</f>
        <v>232699.25</v>
      </c>
    </row>
    <row r="32" spans="1:9" ht="13.5" thickTop="1"/>
    <row r="33" spans="1:9">
      <c r="A33" s="36">
        <v>45614</v>
      </c>
      <c r="B33" s="1" t="s">
        <v>380</v>
      </c>
      <c r="C33" t="s">
        <v>386</v>
      </c>
      <c r="D33" s="1" t="s">
        <v>7</v>
      </c>
      <c r="E33" s="1">
        <v>22100</v>
      </c>
      <c r="F33" s="67" t="s">
        <v>49</v>
      </c>
      <c r="G33" s="68" t="s">
        <v>387</v>
      </c>
      <c r="H33" s="99">
        <v>308237.24</v>
      </c>
      <c r="I33" s="42">
        <f>H33</f>
        <v>308237.24</v>
      </c>
    </row>
    <row r="34" spans="1:9">
      <c r="A34" s="36">
        <v>45614</v>
      </c>
      <c r="B34" s="1" t="s">
        <v>380</v>
      </c>
      <c r="C34" t="s">
        <v>388</v>
      </c>
      <c r="D34" s="1" t="s">
        <v>7</v>
      </c>
      <c r="E34" s="1">
        <v>23102</v>
      </c>
      <c r="F34" s="67" t="s">
        <v>187</v>
      </c>
      <c r="G34" s="68" t="s">
        <v>389</v>
      </c>
      <c r="H34" s="99">
        <v>1360</v>
      </c>
    </row>
    <row r="35" spans="1:9">
      <c r="A35" s="36">
        <v>45614</v>
      </c>
      <c r="B35" s="1" t="s">
        <v>380</v>
      </c>
      <c r="C35" t="s">
        <v>395</v>
      </c>
      <c r="D35" s="1" t="s">
        <v>7</v>
      </c>
      <c r="E35" s="1">
        <v>23102</v>
      </c>
      <c r="F35" s="67" t="s">
        <v>180</v>
      </c>
      <c r="G35" s="72">
        <v>46338</v>
      </c>
      <c r="H35" s="99">
        <v>353583.49</v>
      </c>
      <c r="I35" s="42">
        <f>H34+H35</f>
        <v>354943.49</v>
      </c>
    </row>
    <row r="37" spans="1:9" ht="13.5" thickBot="1">
      <c r="F37" s="69" t="s">
        <v>428</v>
      </c>
      <c r="H37" s="70">
        <f>SUM(H33:H36)</f>
        <v>663180.73</v>
      </c>
      <c r="I37" s="70">
        <f>SUM(I33:I36)</f>
        <v>663180.73</v>
      </c>
    </row>
    <row r="38" spans="1:9" ht="13.5" thickTop="1"/>
    <row r="39" spans="1:9">
      <c r="A39" s="36">
        <v>45630</v>
      </c>
      <c r="B39" s="1" t="s">
        <v>435</v>
      </c>
      <c r="C39" t="s">
        <v>449</v>
      </c>
      <c r="D39" s="1" t="s">
        <v>7</v>
      </c>
      <c r="E39" s="1">
        <v>23102</v>
      </c>
      <c r="F39" s="67" t="s">
        <v>251</v>
      </c>
      <c r="G39" s="72">
        <v>458142</v>
      </c>
      <c r="H39" s="99">
        <v>20034</v>
      </c>
    </row>
    <row r="40" spans="1:9">
      <c r="A40" s="36">
        <v>45643</v>
      </c>
      <c r="B40" s="1" t="s">
        <v>459</v>
      </c>
      <c r="C40" t="s">
        <v>473</v>
      </c>
      <c r="D40" s="1" t="s">
        <v>7</v>
      </c>
      <c r="E40" s="1">
        <v>23102</v>
      </c>
      <c r="F40" s="67" t="s">
        <v>251</v>
      </c>
      <c r="G40" s="72">
        <v>465232</v>
      </c>
      <c r="H40" s="99">
        <v>1113</v>
      </c>
    </row>
    <row r="41" spans="1:9">
      <c r="A41" s="36">
        <v>45643</v>
      </c>
      <c r="B41" s="1" t="s">
        <v>459</v>
      </c>
      <c r="C41" t="s">
        <v>474</v>
      </c>
      <c r="D41" s="1" t="s">
        <v>7</v>
      </c>
      <c r="E41" s="1">
        <v>23102</v>
      </c>
      <c r="F41" s="67" t="s">
        <v>187</v>
      </c>
      <c r="G41" s="72" t="s">
        <v>475</v>
      </c>
      <c r="H41" s="99">
        <v>587.5</v>
      </c>
      <c r="I41" s="42">
        <f>H39+H40+H41</f>
        <v>21734.5</v>
      </c>
    </row>
    <row r="43" spans="1:9" ht="13.5" thickBot="1">
      <c r="F43" s="69" t="s">
        <v>488</v>
      </c>
      <c r="H43" s="70">
        <f>SUM(H39:H42)</f>
        <v>21734.5</v>
      </c>
      <c r="I43" s="70">
        <f>SUM(I39:I42)</f>
        <v>21734.5</v>
      </c>
    </row>
    <row r="44" spans="1:9" ht="13.5" thickTop="1"/>
    <row r="45" spans="1:9">
      <c r="A45" s="36">
        <v>45678</v>
      </c>
      <c r="B45" s="79" t="s">
        <v>530</v>
      </c>
      <c r="C45" s="1" t="s">
        <v>538</v>
      </c>
      <c r="D45" s="1" t="s">
        <v>7</v>
      </c>
      <c r="E45" s="1">
        <v>20299</v>
      </c>
      <c r="F45" s="2" t="s">
        <v>539</v>
      </c>
      <c r="G45" s="1">
        <v>18</v>
      </c>
      <c r="H45" s="93">
        <v>220637.44</v>
      </c>
      <c r="I45" s="78">
        <f>H45</f>
        <v>220637.44</v>
      </c>
    </row>
    <row r="46" spans="1:9">
      <c r="A46" s="36">
        <v>45688</v>
      </c>
      <c r="B46" s="79" t="s">
        <v>546</v>
      </c>
      <c r="C46" s="1" t="s">
        <v>549</v>
      </c>
      <c r="D46" s="1" t="s">
        <v>7</v>
      </c>
      <c r="E46" s="1">
        <v>23102</v>
      </c>
      <c r="F46" s="67" t="s">
        <v>180</v>
      </c>
      <c r="G46" s="68">
        <v>46547</v>
      </c>
      <c r="H46" s="99">
        <v>481680.91</v>
      </c>
    </row>
    <row r="47" spans="1:9">
      <c r="A47" s="36">
        <v>45678</v>
      </c>
      <c r="B47" s="79" t="s">
        <v>530</v>
      </c>
      <c r="C47" s="1" t="s">
        <v>542</v>
      </c>
      <c r="D47" s="1" t="s">
        <v>7</v>
      </c>
      <c r="E47" s="1">
        <v>23102</v>
      </c>
      <c r="F47" s="2" t="s">
        <v>251</v>
      </c>
      <c r="G47" s="1">
        <v>469183</v>
      </c>
      <c r="H47" s="93">
        <v>3339</v>
      </c>
    </row>
    <row r="48" spans="1:9">
      <c r="A48" s="36">
        <v>45678</v>
      </c>
      <c r="B48" s="79" t="s">
        <v>530</v>
      </c>
      <c r="C48" s="1" t="s">
        <v>540</v>
      </c>
      <c r="D48" s="1" t="s">
        <v>7</v>
      </c>
      <c r="E48" s="1">
        <v>23102</v>
      </c>
      <c r="F48" s="2" t="s">
        <v>187</v>
      </c>
      <c r="G48" s="1" t="s">
        <v>541</v>
      </c>
      <c r="H48" s="93">
        <v>5742.15</v>
      </c>
      <c r="I48" s="42">
        <f>H46+H47+H48</f>
        <v>490762.06</v>
      </c>
    </row>
    <row r="50" spans="1:9" ht="13.5" thickBot="1">
      <c r="F50" s="69" t="s">
        <v>567</v>
      </c>
      <c r="H50" s="70">
        <f>SUM(H44:H49)</f>
        <v>711399.5</v>
      </c>
      <c r="I50" s="70">
        <f>SUM(I44:I49)</f>
        <v>711399.5</v>
      </c>
    </row>
    <row r="51" spans="1:9" ht="13.5" thickTop="1"/>
    <row r="52" spans="1:9">
      <c r="A52" s="36">
        <v>45714</v>
      </c>
      <c r="B52" s="72" t="s">
        <v>620</v>
      </c>
      <c r="C52" t="s">
        <v>623</v>
      </c>
      <c r="D52" s="72" t="s">
        <v>7</v>
      </c>
      <c r="E52" s="1">
        <v>20299</v>
      </c>
      <c r="F52" s="67" t="s">
        <v>624</v>
      </c>
      <c r="G52" s="1">
        <v>20</v>
      </c>
      <c r="H52" s="93">
        <v>205073.06</v>
      </c>
      <c r="I52" s="78">
        <f>H52</f>
        <v>205073.06</v>
      </c>
    </row>
    <row r="53" spans="1:9">
      <c r="A53" s="36">
        <v>45701</v>
      </c>
      <c r="B53" s="72" t="s">
        <v>599</v>
      </c>
      <c r="C53" t="s">
        <v>605</v>
      </c>
      <c r="D53" s="72" t="s">
        <v>7</v>
      </c>
      <c r="E53" s="1">
        <v>23102</v>
      </c>
      <c r="F53" s="67" t="s">
        <v>180</v>
      </c>
      <c r="G53" s="1">
        <v>46567</v>
      </c>
      <c r="H53" s="93">
        <v>691014.72</v>
      </c>
    </row>
    <row r="54" spans="1:9">
      <c r="A54" s="36">
        <v>45709</v>
      </c>
      <c r="B54" s="72" t="s">
        <v>614</v>
      </c>
      <c r="C54" t="s">
        <v>615</v>
      </c>
      <c r="D54" s="72" t="s">
        <v>7</v>
      </c>
      <c r="E54" s="1">
        <v>23102</v>
      </c>
      <c r="F54" s="67" t="s">
        <v>180</v>
      </c>
      <c r="G54" s="1">
        <v>46627</v>
      </c>
      <c r="H54" s="93">
        <v>229736.97</v>
      </c>
      <c r="I54" s="78">
        <f>H53+H54</f>
        <v>920751.69</v>
      </c>
    </row>
    <row r="56" spans="1:9" ht="13.5" thickBot="1">
      <c r="F56" s="69" t="s">
        <v>640</v>
      </c>
      <c r="H56" s="70">
        <f>SUM(H52:H55)</f>
        <v>1125824.75</v>
      </c>
      <c r="I56" s="70">
        <f>SUM(I52:I55)</f>
        <v>1125824.75</v>
      </c>
    </row>
    <row r="57" spans="1:9" ht="13.5" thickTop="1"/>
    <row r="58" spans="1:9" ht="12.75" customHeight="1">
      <c r="A58" s="36">
        <v>45740</v>
      </c>
      <c r="B58" s="1" t="s">
        <v>662</v>
      </c>
      <c r="C58" t="s">
        <v>699</v>
      </c>
      <c r="D58" s="1" t="s">
        <v>7</v>
      </c>
      <c r="E58" s="1">
        <v>17173</v>
      </c>
      <c r="F58" s="67" t="s">
        <v>33</v>
      </c>
      <c r="G58" s="68">
        <v>2501228</v>
      </c>
      <c r="H58" s="97">
        <v>9812.9500000000007</v>
      </c>
      <c r="I58" s="42">
        <f>H58</f>
        <v>9812.9500000000007</v>
      </c>
    </row>
    <row r="59" spans="1:9" ht="12.75" customHeight="1">
      <c r="A59" s="36">
        <v>45729</v>
      </c>
      <c r="B59" s="1" t="s">
        <v>653</v>
      </c>
      <c r="C59" t="s">
        <v>687</v>
      </c>
      <c r="D59" s="1" t="s">
        <v>7</v>
      </c>
      <c r="E59" s="1">
        <v>20299</v>
      </c>
      <c r="F59" s="67" t="s">
        <v>539</v>
      </c>
      <c r="G59" s="68">
        <v>19</v>
      </c>
      <c r="H59" s="99">
        <v>44954</v>
      </c>
      <c r="I59" s="42">
        <f>H59</f>
        <v>44954</v>
      </c>
    </row>
    <row r="60" spans="1:9" ht="12.75" customHeight="1">
      <c r="A60" s="36">
        <v>45729</v>
      </c>
      <c r="B60" s="1" t="s">
        <v>653</v>
      </c>
      <c r="C60" t="s">
        <v>688</v>
      </c>
      <c r="D60" s="1" t="s">
        <v>7</v>
      </c>
      <c r="E60" s="1">
        <v>22100</v>
      </c>
      <c r="F60" s="67" t="s">
        <v>28</v>
      </c>
      <c r="G60" s="68" t="s">
        <v>656</v>
      </c>
      <c r="H60" s="99">
        <v>69754.399999999994</v>
      </c>
      <c r="I60" s="42"/>
    </row>
    <row r="61" spans="1:9" ht="12.75" customHeight="1">
      <c r="A61" s="36">
        <v>45747</v>
      </c>
      <c r="B61" s="1" t="s">
        <v>674</v>
      </c>
      <c r="C61" t="s">
        <v>705</v>
      </c>
      <c r="D61" s="1" t="s">
        <v>7</v>
      </c>
      <c r="E61" s="1">
        <v>22100</v>
      </c>
      <c r="F61" s="67" t="s">
        <v>28</v>
      </c>
      <c r="G61" s="72" t="s">
        <v>675</v>
      </c>
      <c r="H61" s="99">
        <v>200790.54</v>
      </c>
      <c r="I61" s="42">
        <f>H60+H61</f>
        <v>270544.94</v>
      </c>
    </row>
    <row r="62" spans="1:9" ht="12.75" customHeight="1">
      <c r="A62" s="36">
        <v>45729</v>
      </c>
      <c r="B62" s="1" t="s">
        <v>653</v>
      </c>
      <c r="C62" t="s">
        <v>689</v>
      </c>
      <c r="D62" s="1" t="s">
        <v>7</v>
      </c>
      <c r="E62" s="1">
        <v>24107</v>
      </c>
      <c r="F62" s="67" t="s">
        <v>28</v>
      </c>
      <c r="G62" s="68" t="s">
        <v>656</v>
      </c>
      <c r="H62" s="99">
        <v>737616.56</v>
      </c>
      <c r="I62" s="42"/>
    </row>
    <row r="63" spans="1:9" ht="12.75" customHeight="1">
      <c r="A63" s="36">
        <v>45747</v>
      </c>
      <c r="B63" s="1" t="s">
        <v>674</v>
      </c>
      <c r="C63" t="s">
        <v>706</v>
      </c>
      <c r="D63" s="1" t="s">
        <v>7</v>
      </c>
      <c r="E63" s="1">
        <v>24107</v>
      </c>
      <c r="F63" s="67" t="s">
        <v>28</v>
      </c>
      <c r="G63" s="72" t="s">
        <v>676</v>
      </c>
      <c r="H63" s="99">
        <v>1639667.44</v>
      </c>
      <c r="I63" s="42">
        <f>H62+H63</f>
        <v>2377284</v>
      </c>
    </row>
    <row r="65" spans="1:9" ht="13.5" thickBot="1">
      <c r="F65" s="69" t="s">
        <v>714</v>
      </c>
      <c r="H65" s="70">
        <f>SUM(H58:H64)</f>
        <v>2702595.89</v>
      </c>
      <c r="I65" s="70">
        <f>SUM(I58:I64)</f>
        <v>2702595.89</v>
      </c>
    </row>
    <row r="66" spans="1:9" ht="13.5" thickTop="1"/>
    <row r="67" spans="1:9">
      <c r="A67" s="36">
        <v>45754</v>
      </c>
      <c r="B67" s="1" t="s">
        <v>716</v>
      </c>
      <c r="C67" s="67" t="s">
        <v>722</v>
      </c>
      <c r="D67" s="1" t="s">
        <v>7</v>
      </c>
      <c r="E67" s="1">
        <v>17173</v>
      </c>
      <c r="F67" s="67" t="s">
        <v>33</v>
      </c>
      <c r="G67" s="72">
        <v>2408457</v>
      </c>
      <c r="H67" s="99">
        <v>35412.47</v>
      </c>
      <c r="I67" s="42"/>
    </row>
    <row r="68" spans="1:9">
      <c r="A68" s="36">
        <v>45777</v>
      </c>
      <c r="B68" s="79" t="s">
        <v>796</v>
      </c>
      <c r="C68" s="67" t="s">
        <v>799</v>
      </c>
      <c r="D68" s="72" t="s">
        <v>800</v>
      </c>
      <c r="E68" s="1">
        <v>17173</v>
      </c>
      <c r="F68" s="67" t="s">
        <v>33</v>
      </c>
      <c r="G68" s="68">
        <v>2502332</v>
      </c>
      <c r="H68" s="97">
        <v>102416.7</v>
      </c>
    </row>
    <row r="69" spans="1:9">
      <c r="A69" s="36">
        <v>45777</v>
      </c>
      <c r="B69" s="79" t="s">
        <v>796</v>
      </c>
      <c r="C69" s="67" t="s">
        <v>801</v>
      </c>
      <c r="D69" s="72" t="s">
        <v>800</v>
      </c>
      <c r="E69" s="1">
        <v>17173</v>
      </c>
      <c r="F69" s="67" t="s">
        <v>33</v>
      </c>
      <c r="G69" s="68">
        <v>2503453</v>
      </c>
      <c r="H69" s="97">
        <v>36020.83</v>
      </c>
      <c r="I69" s="42">
        <f>H67+H68+H69</f>
        <v>173850</v>
      </c>
    </row>
    <row r="70" spans="1:9">
      <c r="A70" s="36">
        <v>45763</v>
      </c>
      <c r="B70" s="1" t="s">
        <v>729</v>
      </c>
      <c r="C70" s="67" t="s">
        <v>734</v>
      </c>
      <c r="D70" s="1" t="s">
        <v>7</v>
      </c>
      <c r="E70" s="1">
        <v>20299</v>
      </c>
      <c r="F70" s="67" t="s">
        <v>539</v>
      </c>
      <c r="G70" s="72">
        <v>20</v>
      </c>
      <c r="H70" s="99">
        <v>116617.82</v>
      </c>
      <c r="I70" s="42">
        <f>H70</f>
        <v>116617.82</v>
      </c>
    </row>
    <row r="71" spans="1:9">
      <c r="A71" s="36">
        <v>45770</v>
      </c>
      <c r="B71" s="1" t="s">
        <v>754</v>
      </c>
      <c r="C71" s="67" t="s">
        <v>755</v>
      </c>
      <c r="D71" s="1" t="s">
        <v>7</v>
      </c>
      <c r="E71" s="1">
        <v>22100</v>
      </c>
      <c r="F71" s="67" t="s">
        <v>28</v>
      </c>
      <c r="G71" s="68" t="s">
        <v>756</v>
      </c>
      <c r="H71" s="99">
        <v>112342</v>
      </c>
      <c r="I71" s="42">
        <f>H71</f>
        <v>112342</v>
      </c>
    </row>
    <row r="72" spans="1:9">
      <c r="A72" s="36">
        <v>45770</v>
      </c>
      <c r="B72" s="1" t="s">
        <v>754</v>
      </c>
      <c r="C72" s="67" t="s">
        <v>757</v>
      </c>
      <c r="D72" s="1" t="s">
        <v>7</v>
      </c>
      <c r="E72" s="1">
        <v>23102</v>
      </c>
      <c r="F72" s="67" t="s">
        <v>180</v>
      </c>
      <c r="G72" s="68">
        <v>46757</v>
      </c>
      <c r="H72" s="99">
        <v>289868.49</v>
      </c>
      <c r="I72" s="42">
        <f>H72</f>
        <v>289868.49</v>
      </c>
    </row>
    <row r="73" spans="1:9">
      <c r="A73" s="36">
        <v>45770</v>
      </c>
      <c r="B73" s="1" t="s">
        <v>754</v>
      </c>
      <c r="C73" s="67" t="s">
        <v>758</v>
      </c>
      <c r="D73" s="1" t="s">
        <v>7</v>
      </c>
      <c r="E73" s="1">
        <v>24107</v>
      </c>
      <c r="F73" s="67" t="s">
        <v>28</v>
      </c>
      <c r="G73" s="68" t="s">
        <v>759</v>
      </c>
      <c r="H73" s="99">
        <v>949723</v>
      </c>
      <c r="I73" s="42">
        <f>H73</f>
        <v>949723</v>
      </c>
    </row>
    <row r="75" spans="1:9" ht="13.5" thickBot="1">
      <c r="F75" s="69" t="s">
        <v>808</v>
      </c>
      <c r="H75" s="70">
        <f>SUM(H67:H74)</f>
        <v>1642401.31</v>
      </c>
      <c r="I75" s="70">
        <f>SUM(I67:I74)</f>
        <v>1642401.31</v>
      </c>
    </row>
    <row r="76" spans="1:9" ht="13.5" thickTop="1"/>
    <row r="77" spans="1:9">
      <c r="A77" s="36">
        <v>45784</v>
      </c>
      <c r="B77" s="79" t="s">
        <v>817</v>
      </c>
      <c r="C77" s="67" t="s">
        <v>828</v>
      </c>
      <c r="D77" s="72" t="s">
        <v>7</v>
      </c>
      <c r="E77" s="1">
        <v>20299</v>
      </c>
      <c r="F77" s="67" t="s">
        <v>539</v>
      </c>
      <c r="G77" s="68">
        <v>21</v>
      </c>
      <c r="H77" s="97">
        <v>115729</v>
      </c>
      <c r="I77" s="78">
        <f>H77</f>
        <v>115729</v>
      </c>
    </row>
    <row r="79" spans="1:9" ht="13.5" thickBot="1">
      <c r="F79" s="69" t="s">
        <v>896</v>
      </c>
      <c r="H79" s="70">
        <f>SUM(H77:H78)</f>
        <v>115729</v>
      </c>
      <c r="I79" s="70">
        <f>SUM(I77:I78)</f>
        <v>115729</v>
      </c>
    </row>
    <row r="80" spans="1:9" ht="13.5" thickTop="1"/>
    <row r="81" spans="1:9">
      <c r="A81" s="36">
        <v>45828</v>
      </c>
      <c r="B81" s="72" t="s">
        <v>925</v>
      </c>
      <c r="C81" s="67" t="s">
        <v>970</v>
      </c>
      <c r="D81" s="72" t="s">
        <v>7</v>
      </c>
      <c r="E81" s="1">
        <v>17173</v>
      </c>
      <c r="F81" s="73" t="s">
        <v>33</v>
      </c>
      <c r="G81" s="68">
        <v>2505322</v>
      </c>
      <c r="H81" s="99">
        <v>53155.41</v>
      </c>
      <c r="I81" s="42">
        <f>H81</f>
        <v>53155.41</v>
      </c>
    </row>
    <row r="82" spans="1:9">
      <c r="A82" s="36">
        <v>45828</v>
      </c>
      <c r="B82" s="72" t="s">
        <v>925</v>
      </c>
      <c r="C82" s="67" t="s">
        <v>971</v>
      </c>
      <c r="D82" s="72" t="s">
        <v>7</v>
      </c>
      <c r="E82" s="1">
        <v>21101</v>
      </c>
      <c r="F82" s="73" t="s">
        <v>33</v>
      </c>
      <c r="G82" s="68">
        <v>2505214</v>
      </c>
      <c r="H82" s="99">
        <v>44767.82</v>
      </c>
      <c r="I82" s="42">
        <f>H82</f>
        <v>44767.82</v>
      </c>
    </row>
    <row r="83" spans="1:9">
      <c r="A83" s="36">
        <v>45811</v>
      </c>
      <c r="B83" s="72" t="s">
        <v>909</v>
      </c>
      <c r="C83" s="67" t="s">
        <v>950</v>
      </c>
      <c r="D83" s="72" t="s">
        <v>7</v>
      </c>
      <c r="E83" s="1">
        <v>22100</v>
      </c>
      <c r="F83" s="67" t="s">
        <v>28</v>
      </c>
      <c r="G83" s="68" t="s">
        <v>914</v>
      </c>
      <c r="H83" s="97">
        <v>25554</v>
      </c>
      <c r="I83" s="78">
        <f>H83</f>
        <v>25554</v>
      </c>
    </row>
    <row r="84" spans="1:9">
      <c r="A84" s="36">
        <v>45828</v>
      </c>
      <c r="B84" s="72" t="s">
        <v>925</v>
      </c>
      <c r="C84" s="67" t="s">
        <v>968</v>
      </c>
      <c r="D84" s="1" t="s">
        <v>7</v>
      </c>
      <c r="E84" s="1">
        <v>23102</v>
      </c>
      <c r="F84" s="2" t="s">
        <v>187</v>
      </c>
      <c r="G84" s="1" t="s">
        <v>931</v>
      </c>
      <c r="H84" s="97">
        <v>1400</v>
      </c>
      <c r="I84" s="78">
        <f>H84</f>
        <v>1400</v>
      </c>
    </row>
    <row r="85" spans="1:9">
      <c r="A85" s="36">
        <v>45811</v>
      </c>
      <c r="B85" s="72" t="s">
        <v>909</v>
      </c>
      <c r="C85" s="67" t="s">
        <v>951</v>
      </c>
      <c r="D85" s="72" t="s">
        <v>7</v>
      </c>
      <c r="E85" s="1">
        <v>24107</v>
      </c>
      <c r="F85" s="67" t="s">
        <v>28</v>
      </c>
      <c r="G85" s="68" t="s">
        <v>914</v>
      </c>
      <c r="H85" s="97">
        <v>1508368</v>
      </c>
      <c r="I85" s="78">
        <f>H85</f>
        <v>1508368</v>
      </c>
    </row>
    <row r="87" spans="1:9" ht="13.5" thickBot="1">
      <c r="F87" s="69" t="s">
        <v>978</v>
      </c>
      <c r="H87" s="70">
        <f>SUM(H81:H86)</f>
        <v>1633245.23</v>
      </c>
      <c r="I87" s="70">
        <f>SUM(I81:I86)</f>
        <v>1633245.23</v>
      </c>
    </row>
    <row r="88" spans="1:9" ht="13.5" thickTop="1"/>
  </sheetData>
  <phoneticPr fontId="8" type="noConversion"/>
  <pageMargins left="0.25" right="0" top="1" bottom="1" header="0.5" footer="0.5"/>
  <pageSetup scale="90" orientation="landscape" r:id="rId1"/>
  <headerFooter alignWithMargins="0">
    <oddHeader>&amp;C&amp;"Arial,Bold"&amp;14MCCBL Vendor Payment List-UMB</oddHeader>
    <oddFooter>&amp;CPage &amp;P of &amp;N&amp;R&amp;D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I27"/>
  <sheetViews>
    <sheetView zoomScale="136" zoomScaleNormal="136" workbookViewId="0">
      <pane ySplit="3" topLeftCell="A12" activePane="bottomLeft" state="frozen"/>
      <selection pane="bottomLeft" activeCell="F27" sqref="F27"/>
    </sheetView>
  </sheetViews>
  <sheetFormatPr defaultColWidth="8.85546875" defaultRowHeight="12.75"/>
  <cols>
    <col min="1" max="1" width="9.140625" style="1" customWidth="1"/>
    <col min="2" max="4" width="11.7109375" style="1" customWidth="1"/>
    <col min="5" max="5" width="11.28515625" style="1" customWidth="1"/>
    <col min="6" max="6" width="35.7109375" style="2" customWidth="1"/>
    <col min="7" max="7" width="20.7109375" style="1" customWidth="1"/>
    <col min="8" max="8" width="15.7109375" style="8" customWidth="1"/>
    <col min="9" max="9" width="15.7109375" customWidth="1"/>
  </cols>
  <sheetData>
    <row r="2" spans="1:9" ht="13.5" thickBot="1"/>
    <row r="3" spans="1:9" ht="13.5" thickBot="1">
      <c r="A3" s="31" t="s">
        <v>21</v>
      </c>
      <c r="B3" s="31" t="s">
        <v>3</v>
      </c>
      <c r="C3" s="31" t="s">
        <v>19</v>
      </c>
      <c r="D3" s="40" t="s">
        <v>23</v>
      </c>
      <c r="E3" s="32" t="s">
        <v>4</v>
      </c>
      <c r="F3" s="40" t="s">
        <v>5</v>
      </c>
      <c r="G3" s="40" t="s">
        <v>24</v>
      </c>
      <c r="H3" s="41" t="s">
        <v>22</v>
      </c>
      <c r="I3" s="41" t="s">
        <v>25</v>
      </c>
    </row>
    <row r="4" spans="1:9">
      <c r="A4" s="36"/>
      <c r="B4"/>
      <c r="C4"/>
      <c r="D4"/>
      <c r="F4"/>
      <c r="G4" s="2"/>
      <c r="H4" s="42"/>
      <c r="I4" s="42"/>
    </row>
    <row r="5" spans="1:9">
      <c r="F5" s="71" t="s">
        <v>101</v>
      </c>
    </row>
    <row r="7" spans="1:9">
      <c r="F7" s="71" t="s">
        <v>173</v>
      </c>
      <c r="G7"/>
      <c r="H7"/>
    </row>
    <row r="8" spans="1:9">
      <c r="F8" s="8"/>
      <c r="G8"/>
      <c r="H8"/>
    </row>
    <row r="9" spans="1:9">
      <c r="F9" s="71" t="s">
        <v>248</v>
      </c>
    </row>
    <row r="11" spans="1:9">
      <c r="F11" s="71" t="s">
        <v>356</v>
      </c>
    </row>
    <row r="13" spans="1:9">
      <c r="F13" s="71" t="s">
        <v>434</v>
      </c>
    </row>
    <row r="15" spans="1:9">
      <c r="F15" s="71" t="s">
        <v>492</v>
      </c>
    </row>
    <row r="17" spans="6:6">
      <c r="F17" s="71" t="s">
        <v>572</v>
      </c>
    </row>
    <row r="19" spans="6:6">
      <c r="F19" s="71" t="s">
        <v>643</v>
      </c>
    </row>
    <row r="21" spans="6:6">
      <c r="F21" s="71" t="s">
        <v>715</v>
      </c>
    </row>
    <row r="23" spans="6:6">
      <c r="F23" s="71" t="s">
        <v>812</v>
      </c>
    </row>
    <row r="25" spans="6:6">
      <c r="F25" s="71" t="s">
        <v>901</v>
      </c>
    </row>
    <row r="27" spans="6:6">
      <c r="F27" s="71" t="s">
        <v>981</v>
      </c>
    </row>
  </sheetData>
  <phoneticPr fontId="8" type="noConversion"/>
  <pageMargins left="0.5" right="0.25" top="1" bottom="1" header="0.5" footer="0.5"/>
  <pageSetup scale="90" orientation="landscape" r:id="rId1"/>
  <headerFooter alignWithMargins="0">
    <oddHeader>&amp;C&amp;"Arial,Bold"&amp;14MCCBL Vendor Payment List-UMBI</oddHeader>
    <oddFooter>&amp;CPage &amp;P of &amp;N&amp;R&amp;D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I49"/>
  <sheetViews>
    <sheetView zoomScale="126" zoomScaleNormal="154" workbookViewId="0">
      <pane ySplit="3" topLeftCell="A25" activePane="bottomLeft" state="frozen"/>
      <selection pane="bottomLeft" activeCell="F49" sqref="F49"/>
    </sheetView>
  </sheetViews>
  <sheetFormatPr defaultColWidth="8.85546875" defaultRowHeight="12.75"/>
  <cols>
    <col min="1" max="1" width="9.7109375" style="1" customWidth="1"/>
    <col min="2" max="3" width="12.7109375" style="1" customWidth="1"/>
    <col min="4" max="4" width="10.7109375" style="1" customWidth="1"/>
    <col min="5" max="5" width="14.7109375" style="1" customWidth="1"/>
    <col min="6" max="6" width="33.28515625" customWidth="1"/>
    <col min="7" max="7" width="22.42578125" customWidth="1"/>
    <col min="8" max="8" width="15.7109375" style="8" customWidth="1"/>
    <col min="9" max="9" width="15.7109375" customWidth="1"/>
  </cols>
  <sheetData>
    <row r="2" spans="1:9" ht="13.5" thickBot="1"/>
    <row r="3" spans="1:9" ht="13.5" thickBot="1">
      <c r="A3" s="31" t="s">
        <v>21</v>
      </c>
      <c r="B3" s="31" t="s">
        <v>3</v>
      </c>
      <c r="C3" s="31" t="s">
        <v>19</v>
      </c>
      <c r="D3" s="40" t="s">
        <v>23</v>
      </c>
      <c r="E3" s="32" t="s">
        <v>4</v>
      </c>
      <c r="F3" s="40" t="s">
        <v>5</v>
      </c>
      <c r="G3" s="40" t="s">
        <v>24</v>
      </c>
      <c r="H3" s="41" t="s">
        <v>22</v>
      </c>
      <c r="I3" s="41" t="s">
        <v>25</v>
      </c>
    </row>
    <row r="5" spans="1:9">
      <c r="F5" s="71" t="s">
        <v>101</v>
      </c>
    </row>
    <row r="7" spans="1:9">
      <c r="F7" s="71" t="s">
        <v>173</v>
      </c>
    </row>
    <row r="9" spans="1:9">
      <c r="F9" s="71" t="s">
        <v>248</v>
      </c>
    </row>
    <row r="11" spans="1:9">
      <c r="A11" s="36">
        <v>45594</v>
      </c>
      <c r="B11" s="1" t="s">
        <v>314</v>
      </c>
      <c r="C11" t="s">
        <v>338</v>
      </c>
      <c r="D11" s="1" t="s">
        <v>9</v>
      </c>
      <c r="E11" s="1">
        <v>22109</v>
      </c>
      <c r="F11" s="67" t="s">
        <v>339</v>
      </c>
      <c r="G11" s="74" t="s">
        <v>340</v>
      </c>
      <c r="H11" s="99">
        <v>42266.76</v>
      </c>
    </row>
    <row r="12" spans="1:9">
      <c r="A12" s="36">
        <v>45586</v>
      </c>
      <c r="B12" s="79" t="s">
        <v>271</v>
      </c>
      <c r="C12" t="s">
        <v>282</v>
      </c>
      <c r="D12" s="1" t="s">
        <v>9</v>
      </c>
      <c r="E12" s="3">
        <v>22109</v>
      </c>
      <c r="F12" t="s">
        <v>283</v>
      </c>
      <c r="G12" s="75" t="s">
        <v>284</v>
      </c>
      <c r="H12" s="52">
        <v>238153.46</v>
      </c>
      <c r="I12" s="4">
        <f>H11+H12</f>
        <v>280420.21999999997</v>
      </c>
    </row>
    <row r="13" spans="1:9">
      <c r="A13" s="36">
        <v>45586</v>
      </c>
      <c r="B13" s="79" t="s">
        <v>271</v>
      </c>
      <c r="C13" t="s">
        <v>309</v>
      </c>
      <c r="D13" s="72" t="s">
        <v>9</v>
      </c>
      <c r="E13" s="1">
        <v>22110</v>
      </c>
      <c r="F13" t="s">
        <v>310</v>
      </c>
      <c r="G13" s="90">
        <v>1124841</v>
      </c>
      <c r="H13" s="52">
        <v>471153.45</v>
      </c>
    </row>
    <row r="14" spans="1:9">
      <c r="A14" s="36">
        <v>45586</v>
      </c>
      <c r="B14" s="79" t="s">
        <v>271</v>
      </c>
      <c r="C14" t="s">
        <v>311</v>
      </c>
      <c r="D14" s="72" t="s">
        <v>9</v>
      </c>
      <c r="E14" s="1">
        <v>22110</v>
      </c>
      <c r="F14" t="s">
        <v>310</v>
      </c>
      <c r="G14" s="75">
        <v>2124841</v>
      </c>
      <c r="H14" s="52">
        <v>312316.3</v>
      </c>
      <c r="I14" s="4">
        <f>H13+H14</f>
        <v>783469.75</v>
      </c>
    </row>
    <row r="15" spans="1:9">
      <c r="F15" s="71"/>
    </row>
    <row r="16" spans="1:9" ht="13.5" thickBot="1">
      <c r="F16" s="69" t="s">
        <v>354</v>
      </c>
      <c r="H16" s="70">
        <f>SUM(H11:H15)</f>
        <v>1063889.97</v>
      </c>
      <c r="I16" s="70">
        <f>SUM(I11:I15)</f>
        <v>1063889.97</v>
      </c>
    </row>
    <row r="17" spans="1:9" ht="13.5" thickTop="1">
      <c r="F17" s="71"/>
    </row>
    <row r="18" spans="1:9">
      <c r="F18" s="71" t="s">
        <v>434</v>
      </c>
    </row>
    <row r="19" spans="1:9">
      <c r="F19" s="71"/>
    </row>
    <row r="20" spans="1:9">
      <c r="F20" s="71" t="s">
        <v>492</v>
      </c>
    </row>
    <row r="21" spans="1:9">
      <c r="F21" s="71"/>
    </row>
    <row r="22" spans="1:9">
      <c r="A22" s="36">
        <v>45664</v>
      </c>
      <c r="B22" s="79" t="s">
        <v>496</v>
      </c>
      <c r="C22" s="1" t="s">
        <v>499</v>
      </c>
      <c r="D22" s="1" t="s">
        <v>9</v>
      </c>
      <c r="E22" s="1">
        <v>22109</v>
      </c>
      <c r="F22" s="67" t="s">
        <v>40</v>
      </c>
      <c r="G22" s="72">
        <v>54</v>
      </c>
      <c r="H22" s="99">
        <v>272737.86</v>
      </c>
    </row>
    <row r="23" spans="1:9">
      <c r="A23" s="36">
        <v>45673</v>
      </c>
      <c r="B23" s="79" t="s">
        <v>507</v>
      </c>
      <c r="C23" s="1" t="s">
        <v>523</v>
      </c>
      <c r="D23" s="1" t="s">
        <v>9</v>
      </c>
      <c r="E23" s="1">
        <v>22109</v>
      </c>
      <c r="F23" s="67" t="s">
        <v>524</v>
      </c>
      <c r="G23" s="72" t="s">
        <v>525</v>
      </c>
      <c r="H23" s="99">
        <v>25907.200000000001</v>
      </c>
      <c r="I23" s="42">
        <f>H22+H23</f>
        <v>298645.06</v>
      </c>
    </row>
    <row r="24" spans="1:9">
      <c r="A24" s="36">
        <v>45673</v>
      </c>
      <c r="B24" s="79" t="s">
        <v>507</v>
      </c>
      <c r="C24" s="1" t="s">
        <v>526</v>
      </c>
      <c r="D24" s="1" t="s">
        <v>9</v>
      </c>
      <c r="E24" s="1">
        <v>22110</v>
      </c>
      <c r="F24" s="67" t="s">
        <v>310</v>
      </c>
      <c r="G24" s="68">
        <v>3</v>
      </c>
      <c r="H24" s="99">
        <v>289275</v>
      </c>
    </row>
    <row r="25" spans="1:9">
      <c r="A25" s="36">
        <v>45673</v>
      </c>
      <c r="B25" s="79" t="s">
        <v>507</v>
      </c>
      <c r="C25" s="1" t="s">
        <v>527</v>
      </c>
      <c r="D25" s="1" t="s">
        <v>9</v>
      </c>
      <c r="E25" s="1">
        <v>22110</v>
      </c>
      <c r="F25" s="67" t="s">
        <v>310</v>
      </c>
      <c r="G25" s="68">
        <v>4</v>
      </c>
      <c r="H25" s="99">
        <v>496850</v>
      </c>
      <c r="I25" s="42">
        <f>H24+H25</f>
        <v>786125</v>
      </c>
    </row>
    <row r="27" spans="1:9" ht="13.5" thickBot="1">
      <c r="F27" s="69" t="s">
        <v>573</v>
      </c>
      <c r="H27" s="70">
        <f>SUM(H22:H26)</f>
        <v>1084770.06</v>
      </c>
      <c r="I27" s="70">
        <f>SUM(I22:I26)</f>
        <v>1084770.06</v>
      </c>
    </row>
    <row r="28" spans="1:9" ht="13.5" thickTop="1"/>
    <row r="29" spans="1:9">
      <c r="A29" s="36">
        <v>45694</v>
      </c>
      <c r="B29" s="72" t="s">
        <v>578</v>
      </c>
      <c r="C29" t="s">
        <v>586</v>
      </c>
      <c r="D29" s="72" t="s">
        <v>9</v>
      </c>
      <c r="E29" s="1">
        <v>22110</v>
      </c>
      <c r="F29" s="67" t="s">
        <v>310</v>
      </c>
      <c r="G29" s="1">
        <v>6</v>
      </c>
      <c r="H29" s="93">
        <v>171000</v>
      </c>
      <c r="I29" s="42"/>
    </row>
    <row r="30" spans="1:9">
      <c r="A30" s="36">
        <v>45694</v>
      </c>
      <c r="B30" s="72" t="s">
        <v>578</v>
      </c>
      <c r="C30" t="s">
        <v>587</v>
      </c>
      <c r="D30" s="72" t="s">
        <v>9</v>
      </c>
      <c r="E30" s="1">
        <v>22110</v>
      </c>
      <c r="F30" s="67" t="s">
        <v>310</v>
      </c>
      <c r="G30" s="1">
        <v>5</v>
      </c>
      <c r="H30" s="93">
        <v>76000</v>
      </c>
      <c r="I30" s="78">
        <f>H29+H30</f>
        <v>247000</v>
      </c>
    </row>
    <row r="32" spans="1:9" ht="13.5" thickBot="1">
      <c r="F32" s="69" t="s">
        <v>646</v>
      </c>
      <c r="H32" s="70">
        <f>SUM(H29:H31)</f>
        <v>247000</v>
      </c>
      <c r="I32" s="70">
        <f>SUM(I29:I31)</f>
        <v>247000</v>
      </c>
    </row>
    <row r="33" spans="1:9" ht="13.5" thickTop="1"/>
    <row r="34" spans="1:9" ht="12.75" customHeight="1">
      <c r="A34" s="36">
        <v>45729</v>
      </c>
      <c r="B34" s="1" t="s">
        <v>653</v>
      </c>
      <c r="C34" t="s">
        <v>693</v>
      </c>
      <c r="D34" s="1" t="s">
        <v>9</v>
      </c>
      <c r="E34" s="1">
        <v>22110</v>
      </c>
      <c r="F34" s="67" t="s">
        <v>310</v>
      </c>
      <c r="G34" s="72">
        <v>7</v>
      </c>
      <c r="H34" s="99">
        <v>343686.18</v>
      </c>
      <c r="I34" s="42">
        <f>H34</f>
        <v>343686.18</v>
      </c>
    </row>
    <row r="36" spans="1:9" ht="13.5" thickBot="1">
      <c r="F36" s="69" t="s">
        <v>713</v>
      </c>
      <c r="H36" s="70">
        <f>SUM(H34:H35)</f>
        <v>343686.18</v>
      </c>
      <c r="I36" s="70">
        <f>SUM(I34:I35)</f>
        <v>343686.18</v>
      </c>
    </row>
    <row r="37" spans="1:9" ht="13.5" thickTop="1"/>
    <row r="38" spans="1:9">
      <c r="A38" s="36">
        <v>45763</v>
      </c>
      <c r="B38" s="1" t="s">
        <v>729</v>
      </c>
      <c r="C38" s="67" t="s">
        <v>749</v>
      </c>
      <c r="D38" s="1" t="s">
        <v>9</v>
      </c>
      <c r="E38" s="1">
        <v>22109</v>
      </c>
      <c r="F38" s="67" t="s">
        <v>339</v>
      </c>
      <c r="G38" s="68" t="s">
        <v>750</v>
      </c>
      <c r="H38" s="99">
        <v>2636.64</v>
      </c>
      <c r="I38" s="42">
        <f>H38</f>
        <v>2636.64</v>
      </c>
    </row>
    <row r="40" spans="1:9" ht="13.5" thickBot="1">
      <c r="F40" s="69" t="s">
        <v>811</v>
      </c>
      <c r="H40" s="70">
        <f>SUM(H38:H39)</f>
        <v>2636.64</v>
      </c>
      <c r="I40" s="70">
        <f>SUM(I38:I39)</f>
        <v>2636.64</v>
      </c>
    </row>
    <row r="41" spans="1:9" ht="13.5" thickTop="1"/>
    <row r="42" spans="1:9">
      <c r="A42" s="36">
        <v>45784</v>
      </c>
      <c r="B42" s="79" t="s">
        <v>817</v>
      </c>
      <c r="C42" s="67" t="s">
        <v>821</v>
      </c>
      <c r="D42" s="72" t="s">
        <v>9</v>
      </c>
      <c r="E42" s="1">
        <v>22109</v>
      </c>
      <c r="F42" s="67" t="s">
        <v>524</v>
      </c>
      <c r="G42" s="68" t="s">
        <v>822</v>
      </c>
      <c r="H42" s="97">
        <v>6705.11</v>
      </c>
      <c r="I42" s="78">
        <f>H42</f>
        <v>6705.11</v>
      </c>
    </row>
    <row r="43" spans="1:9">
      <c r="A43" s="36">
        <v>45784</v>
      </c>
      <c r="B43" s="79" t="s">
        <v>817</v>
      </c>
      <c r="C43" s="67" t="s">
        <v>819</v>
      </c>
      <c r="D43" s="72" t="s">
        <v>9</v>
      </c>
      <c r="E43" s="1">
        <v>22110</v>
      </c>
      <c r="F43" s="67" t="s">
        <v>310</v>
      </c>
      <c r="G43" s="68">
        <v>9</v>
      </c>
      <c r="H43" s="97">
        <v>288186.57</v>
      </c>
    </row>
    <row r="44" spans="1:9">
      <c r="A44" s="36">
        <v>45784</v>
      </c>
      <c r="B44" s="79" t="s">
        <v>817</v>
      </c>
      <c r="C44" s="67" t="s">
        <v>820</v>
      </c>
      <c r="D44" s="72" t="s">
        <v>9</v>
      </c>
      <c r="E44" s="1">
        <v>22110</v>
      </c>
      <c r="F44" s="67" t="s">
        <v>310</v>
      </c>
      <c r="G44" s="68">
        <v>8</v>
      </c>
      <c r="H44" s="97">
        <v>236075</v>
      </c>
    </row>
    <row r="45" spans="1:9">
      <c r="A45" s="110">
        <v>45797</v>
      </c>
      <c r="B45" s="111" t="s">
        <v>868</v>
      </c>
      <c r="C45" s="67"/>
      <c r="D45" s="111" t="s">
        <v>9</v>
      </c>
      <c r="E45" s="112">
        <v>22110</v>
      </c>
      <c r="F45" s="113" t="s">
        <v>859</v>
      </c>
      <c r="G45" s="112" t="s">
        <v>860</v>
      </c>
      <c r="H45" s="114">
        <f>39341.375-39341.375+39341.38</f>
        <v>39341.379999999997</v>
      </c>
      <c r="I45" s="115">
        <f>H43+H44+H45</f>
        <v>563602.94999999995</v>
      </c>
    </row>
    <row r="47" spans="1:9" ht="13.5" thickBot="1">
      <c r="F47" s="69" t="s">
        <v>898</v>
      </c>
      <c r="H47" s="70">
        <f>SUM(H42:H46)</f>
        <v>570308.05999999994</v>
      </c>
      <c r="I47" s="70">
        <f>SUM(I42:I46)</f>
        <v>570308.05999999994</v>
      </c>
    </row>
    <row r="48" spans="1:9" ht="13.5" thickTop="1"/>
    <row r="49" spans="6:6">
      <c r="F49" s="71" t="s">
        <v>981</v>
      </c>
    </row>
  </sheetData>
  <phoneticPr fontId="8" type="noConversion"/>
  <pageMargins left="0.25" right="0" top="1" bottom="0.5" header="0.5" footer="0.5"/>
  <pageSetup scale="90" orientation="landscape" r:id="rId1"/>
  <headerFooter alignWithMargins="0">
    <oddHeader>&amp;C&amp;"Arial,Bold"&amp;14MCCBL Vendor Payment List-UMES</oddHeader>
    <oddFooter>&amp;CPage &amp;P of &amp;N&amp;R&amp;D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I108"/>
  <sheetViews>
    <sheetView zoomScale="120" zoomScaleNormal="120" workbookViewId="0">
      <pane ySplit="3" topLeftCell="A84" activePane="bottomLeft" state="frozen"/>
      <selection pane="bottomLeft" activeCell="E96" sqref="E96"/>
    </sheetView>
  </sheetViews>
  <sheetFormatPr defaultColWidth="8.85546875" defaultRowHeight="12.75"/>
  <cols>
    <col min="1" max="1" width="9.7109375" style="37" customWidth="1"/>
    <col min="2" max="3" width="12.7109375" style="7" customWidth="1"/>
    <col min="4" max="4" width="10.7109375" style="7" customWidth="1"/>
    <col min="5" max="5" width="14.7109375" style="7" customWidth="1"/>
    <col min="6" max="6" width="35.7109375" customWidth="1"/>
    <col min="7" max="7" width="17.85546875" customWidth="1"/>
    <col min="8" max="8" width="14.7109375" style="8" customWidth="1"/>
    <col min="9" max="9" width="14.7109375" customWidth="1"/>
  </cols>
  <sheetData>
    <row r="2" spans="1:9" ht="13.5" thickBot="1"/>
    <row r="3" spans="1:9" ht="13.5" thickBot="1">
      <c r="A3" s="47" t="s">
        <v>21</v>
      </c>
      <c r="B3" s="31" t="s">
        <v>3</v>
      </c>
      <c r="C3" s="31" t="s">
        <v>19</v>
      </c>
      <c r="D3" s="40" t="s">
        <v>23</v>
      </c>
      <c r="E3" s="46" t="s">
        <v>4</v>
      </c>
      <c r="F3" s="40" t="s">
        <v>5</v>
      </c>
      <c r="G3" s="40" t="s">
        <v>24</v>
      </c>
      <c r="H3" s="41" t="s">
        <v>22</v>
      </c>
      <c r="I3" s="41" t="s">
        <v>25</v>
      </c>
    </row>
    <row r="5" spans="1:9" ht="12.75" customHeight="1">
      <c r="A5" s="36">
        <v>45498</v>
      </c>
      <c r="B5" s="72" t="s">
        <v>59</v>
      </c>
      <c r="C5" s="72" t="s">
        <v>81</v>
      </c>
      <c r="D5" s="72" t="s">
        <v>10</v>
      </c>
      <c r="E5" s="1">
        <v>21518</v>
      </c>
      <c r="F5" s="67" t="s">
        <v>34</v>
      </c>
      <c r="G5" s="68" t="s">
        <v>61</v>
      </c>
      <c r="H5" s="86">
        <v>66558.75</v>
      </c>
      <c r="I5" s="42">
        <f>H5</f>
        <v>66558.75</v>
      </c>
    </row>
    <row r="6" spans="1:9" ht="12.75" customHeight="1">
      <c r="A6" s="81">
        <v>45483</v>
      </c>
      <c r="B6" s="79" t="s">
        <v>48</v>
      </c>
      <c r="C6" s="1" t="s">
        <v>67</v>
      </c>
      <c r="D6" s="72" t="s">
        <v>10</v>
      </c>
      <c r="E6" s="1">
        <v>22114</v>
      </c>
      <c r="F6" s="67" t="s">
        <v>49</v>
      </c>
      <c r="G6" s="68" t="s">
        <v>52</v>
      </c>
      <c r="H6" s="86">
        <v>1736030.96</v>
      </c>
      <c r="I6" s="42"/>
    </row>
    <row r="7" spans="1:9" ht="12.75" customHeight="1">
      <c r="A7" s="81">
        <v>45489</v>
      </c>
      <c r="B7" s="79" t="s">
        <v>55</v>
      </c>
      <c r="C7" s="72" t="s">
        <v>70</v>
      </c>
      <c r="D7" s="72" t="s">
        <v>10</v>
      </c>
      <c r="E7" s="1">
        <v>22114</v>
      </c>
      <c r="F7" s="67" t="s">
        <v>49</v>
      </c>
      <c r="G7" s="68">
        <v>7</v>
      </c>
      <c r="H7" s="86">
        <v>52417</v>
      </c>
      <c r="I7" s="42"/>
    </row>
    <row r="8" spans="1:9" ht="12.75" customHeight="1">
      <c r="A8" s="81">
        <v>45489</v>
      </c>
      <c r="B8" s="79" t="s">
        <v>55</v>
      </c>
      <c r="C8" s="72" t="s">
        <v>73</v>
      </c>
      <c r="D8" s="72" t="s">
        <v>10</v>
      </c>
      <c r="E8" s="1">
        <v>22114</v>
      </c>
      <c r="F8" s="67" t="s">
        <v>35</v>
      </c>
      <c r="G8" s="68" t="s">
        <v>58</v>
      </c>
      <c r="H8" s="86">
        <v>296104.71999999997</v>
      </c>
      <c r="I8" s="42">
        <f>H6+H7+H8</f>
        <v>2084552.68</v>
      </c>
    </row>
    <row r="10" spans="1:9" ht="13.5" thickBot="1">
      <c r="A10" s="36"/>
      <c r="B10"/>
      <c r="C10"/>
      <c r="D10"/>
      <c r="E10" s="1"/>
      <c r="F10" s="69" t="s">
        <v>96</v>
      </c>
      <c r="G10" s="2"/>
      <c r="H10" s="70">
        <f>SUM(H5:H9)</f>
        <v>2151111.4299999997</v>
      </c>
      <c r="I10" s="70">
        <f>SUM(I5:I9)</f>
        <v>2151111.4299999997</v>
      </c>
    </row>
    <row r="11" spans="1:9" ht="13.5" thickTop="1"/>
    <row r="12" spans="1:9">
      <c r="A12" s="36">
        <v>45520</v>
      </c>
      <c r="B12" s="79" t="s">
        <v>126</v>
      </c>
      <c r="C12" s="72" t="s">
        <v>138</v>
      </c>
      <c r="D12" s="72" t="s">
        <v>10</v>
      </c>
      <c r="E12" s="1">
        <v>21518</v>
      </c>
      <c r="F12" s="73" t="s">
        <v>34</v>
      </c>
      <c r="G12" s="72" t="s">
        <v>139</v>
      </c>
      <c r="H12" s="97">
        <v>71825.53</v>
      </c>
    </row>
    <row r="13" spans="1:9">
      <c r="A13" s="36">
        <v>45532</v>
      </c>
      <c r="B13" s="1" t="s">
        <v>154</v>
      </c>
      <c r="C13" s="1" t="s">
        <v>155</v>
      </c>
      <c r="D13" s="1" t="s">
        <v>10</v>
      </c>
      <c r="E13" s="1">
        <v>21518</v>
      </c>
      <c r="F13" s="73" t="s">
        <v>157</v>
      </c>
      <c r="G13" s="72" t="s">
        <v>158</v>
      </c>
      <c r="H13" s="97">
        <v>1104.6400000000001</v>
      </c>
    </row>
    <row r="14" spans="1:9">
      <c r="A14" s="36">
        <v>45532</v>
      </c>
      <c r="B14" s="1" t="s">
        <v>154</v>
      </c>
      <c r="C14" s="1" t="s">
        <v>156</v>
      </c>
      <c r="D14" s="1" t="s">
        <v>10</v>
      </c>
      <c r="E14" s="1">
        <v>21518</v>
      </c>
      <c r="F14" s="73" t="s">
        <v>160</v>
      </c>
      <c r="G14" s="72" t="s">
        <v>161</v>
      </c>
      <c r="H14" s="97">
        <v>4057.5</v>
      </c>
      <c r="I14" s="78">
        <f>H12+H13+H14</f>
        <v>76987.67</v>
      </c>
    </row>
    <row r="15" spans="1:9">
      <c r="A15" s="81">
        <v>45511</v>
      </c>
      <c r="B15" s="72" t="s">
        <v>123</v>
      </c>
      <c r="C15" s="72" t="s">
        <v>124</v>
      </c>
      <c r="D15" s="1" t="s">
        <v>10</v>
      </c>
      <c r="E15" s="1">
        <v>22114</v>
      </c>
      <c r="F15" s="67" t="s">
        <v>49</v>
      </c>
      <c r="G15" s="68" t="s">
        <v>125</v>
      </c>
      <c r="H15" s="93">
        <v>2904601.44</v>
      </c>
      <c r="I15" s="78">
        <f>H15</f>
        <v>2904601.44</v>
      </c>
    </row>
    <row r="17" spans="1:9" ht="13.5" thickBot="1">
      <c r="F17" s="69" t="s">
        <v>169</v>
      </c>
      <c r="H17" s="70">
        <f>SUM(H12:H16)</f>
        <v>2981589.11</v>
      </c>
      <c r="I17" s="70">
        <f>SUM(I12:I16)</f>
        <v>2981589.11</v>
      </c>
    </row>
    <row r="18" spans="1:9" ht="13.5" thickTop="1"/>
    <row r="19" spans="1:9">
      <c r="A19" s="36">
        <v>45560</v>
      </c>
      <c r="B19" s="1" t="s">
        <v>226</v>
      </c>
      <c r="C19" s="72" t="s">
        <v>227</v>
      </c>
      <c r="D19" s="1" t="s">
        <v>10</v>
      </c>
      <c r="E19" s="1">
        <v>21518</v>
      </c>
      <c r="F19" s="73" t="s">
        <v>34</v>
      </c>
      <c r="G19" s="72" t="s">
        <v>228</v>
      </c>
      <c r="H19" s="97">
        <v>61560.25</v>
      </c>
    </row>
    <row r="20" spans="1:9">
      <c r="A20" s="36">
        <v>45560</v>
      </c>
      <c r="B20" s="1" t="s">
        <v>226</v>
      </c>
      <c r="C20" s="72" t="s">
        <v>229</v>
      </c>
      <c r="D20" s="1" t="s">
        <v>10</v>
      </c>
      <c r="E20" s="1">
        <v>21518</v>
      </c>
      <c r="F20" s="73" t="s">
        <v>157</v>
      </c>
      <c r="G20" s="72" t="s">
        <v>230</v>
      </c>
      <c r="H20" s="97">
        <v>1656.96</v>
      </c>
      <c r="I20" s="78">
        <f>H19+H20</f>
        <v>63217.21</v>
      </c>
    </row>
    <row r="21" spans="1:9">
      <c r="A21" s="36">
        <v>45540</v>
      </c>
      <c r="B21" s="72" t="s">
        <v>177</v>
      </c>
      <c r="C21" s="72" t="s">
        <v>181</v>
      </c>
      <c r="D21" s="72" t="s">
        <v>10</v>
      </c>
      <c r="E21" s="1">
        <v>22114</v>
      </c>
      <c r="F21" s="67" t="s">
        <v>35</v>
      </c>
      <c r="G21" s="68" t="s">
        <v>182</v>
      </c>
      <c r="H21" s="77">
        <v>121230.9</v>
      </c>
    </row>
    <row r="22" spans="1:9">
      <c r="A22" s="36">
        <v>45540</v>
      </c>
      <c r="B22" s="72" t="s">
        <v>177</v>
      </c>
      <c r="C22" s="72" t="s">
        <v>189</v>
      </c>
      <c r="D22" s="72" t="s">
        <v>10</v>
      </c>
      <c r="E22" s="1">
        <v>22114</v>
      </c>
      <c r="F22" s="67" t="s">
        <v>49</v>
      </c>
      <c r="G22" s="68" t="s">
        <v>190</v>
      </c>
      <c r="H22" s="77">
        <v>2128030.89</v>
      </c>
    </row>
    <row r="23" spans="1:9">
      <c r="A23" s="36">
        <v>45560</v>
      </c>
      <c r="B23" s="1" t="s">
        <v>226</v>
      </c>
      <c r="C23" s="72" t="s">
        <v>231</v>
      </c>
      <c r="D23" s="1" t="s">
        <v>10</v>
      </c>
      <c r="E23" s="1">
        <v>22114</v>
      </c>
      <c r="F23" s="67" t="s">
        <v>35</v>
      </c>
      <c r="G23" s="68" t="s">
        <v>232</v>
      </c>
      <c r="H23" s="77">
        <v>96945.16</v>
      </c>
      <c r="I23" s="78">
        <f>H21+H22+H23</f>
        <v>2346206.9500000002</v>
      </c>
    </row>
    <row r="25" spans="1:9" ht="13.5" thickBot="1">
      <c r="F25" s="69" t="s">
        <v>244</v>
      </c>
      <c r="H25" s="70">
        <f>SUM(H19:H24)</f>
        <v>2409424.16</v>
      </c>
      <c r="I25" s="70">
        <f>SUM(I20:I24)</f>
        <v>2409424.16</v>
      </c>
    </row>
    <row r="26" spans="1:9" ht="13.5" thickTop="1"/>
    <row r="27" spans="1:9">
      <c r="A27" s="36">
        <v>45586</v>
      </c>
      <c r="B27" s="79" t="s">
        <v>271</v>
      </c>
      <c r="C27" t="s">
        <v>297</v>
      </c>
      <c r="D27" s="1" t="s">
        <v>10</v>
      </c>
      <c r="E27" s="1">
        <v>21518</v>
      </c>
      <c r="F27" s="73" t="s">
        <v>34</v>
      </c>
      <c r="G27" s="1" t="s">
        <v>298</v>
      </c>
      <c r="H27" s="97">
        <v>81312.22</v>
      </c>
      <c r="I27" s="78">
        <f>H27</f>
        <v>81312.22</v>
      </c>
    </row>
    <row r="29" spans="1:9" ht="13.5" thickBot="1">
      <c r="F29" s="69" t="s">
        <v>352</v>
      </c>
      <c r="H29" s="70">
        <f>H27</f>
        <v>81312.22</v>
      </c>
      <c r="I29" s="70">
        <f>I27</f>
        <v>81312.22</v>
      </c>
    </row>
    <row r="30" spans="1:9" ht="13.5" thickTop="1"/>
    <row r="31" spans="1:9">
      <c r="A31" s="36">
        <v>45614</v>
      </c>
      <c r="B31" s="1" t="s">
        <v>380</v>
      </c>
      <c r="C31" t="s">
        <v>394</v>
      </c>
      <c r="D31" s="1" t="s">
        <v>10</v>
      </c>
      <c r="E31" s="1">
        <v>21518</v>
      </c>
      <c r="F31" s="67" t="s">
        <v>49</v>
      </c>
      <c r="G31" s="68" t="s">
        <v>362</v>
      </c>
      <c r="H31" s="99">
        <v>10000</v>
      </c>
    </row>
    <row r="32" spans="1:9">
      <c r="A32" s="36">
        <v>45621</v>
      </c>
      <c r="B32" s="1" t="s">
        <v>396</v>
      </c>
      <c r="C32" t="s">
        <v>407</v>
      </c>
      <c r="D32" s="1" t="s">
        <v>10</v>
      </c>
      <c r="E32" s="1">
        <v>21518</v>
      </c>
      <c r="F32" s="67" t="s">
        <v>34</v>
      </c>
      <c r="G32" s="72" t="s">
        <v>408</v>
      </c>
      <c r="H32" s="99">
        <v>70048.5</v>
      </c>
      <c r="I32" s="42">
        <f>H31+H32</f>
        <v>80048.5</v>
      </c>
    </row>
    <row r="33" spans="1:9">
      <c r="A33" s="36">
        <v>45601</v>
      </c>
      <c r="B33" s="1" t="s">
        <v>357</v>
      </c>
      <c r="C33" t="s">
        <v>361</v>
      </c>
      <c r="D33" s="1" t="s">
        <v>10</v>
      </c>
      <c r="E33" s="1">
        <v>22114</v>
      </c>
      <c r="F33" s="67" t="s">
        <v>49</v>
      </c>
      <c r="G33" s="68" t="s">
        <v>362</v>
      </c>
      <c r="H33" s="99">
        <v>364524.99</v>
      </c>
    </row>
    <row r="34" spans="1:9">
      <c r="A34" s="36">
        <v>45614</v>
      </c>
      <c r="B34" s="1" t="s">
        <v>380</v>
      </c>
      <c r="C34" t="s">
        <v>390</v>
      </c>
      <c r="D34" s="1" t="s">
        <v>10</v>
      </c>
      <c r="E34" s="1">
        <v>22114</v>
      </c>
      <c r="F34" s="67" t="s">
        <v>35</v>
      </c>
      <c r="G34" s="68" t="s">
        <v>391</v>
      </c>
      <c r="H34" s="99">
        <v>60368.28</v>
      </c>
    </row>
    <row r="35" spans="1:9">
      <c r="A35" s="36">
        <v>45614</v>
      </c>
      <c r="B35" s="1" t="s">
        <v>380</v>
      </c>
      <c r="C35" t="s">
        <v>392</v>
      </c>
      <c r="D35" s="1" t="s">
        <v>10</v>
      </c>
      <c r="E35" s="1">
        <v>22114</v>
      </c>
      <c r="F35" s="67" t="s">
        <v>35</v>
      </c>
      <c r="G35" s="68" t="s">
        <v>393</v>
      </c>
      <c r="H35" s="99">
        <v>163407.5</v>
      </c>
      <c r="I35" s="42">
        <f>H33+H34+H35</f>
        <v>588300.77</v>
      </c>
    </row>
    <row r="36" spans="1:9">
      <c r="A36" s="36">
        <v>45601</v>
      </c>
      <c r="B36" s="1" t="s">
        <v>357</v>
      </c>
      <c r="C36" t="s">
        <v>363</v>
      </c>
      <c r="D36" s="1" t="s">
        <v>10</v>
      </c>
      <c r="E36" s="1">
        <v>23119</v>
      </c>
      <c r="F36" s="67" t="s">
        <v>49</v>
      </c>
      <c r="G36" s="68" t="s">
        <v>362</v>
      </c>
      <c r="H36" s="99">
        <v>3842929.95</v>
      </c>
    </row>
    <row r="37" spans="1:9">
      <c r="A37" s="36">
        <v>45621</v>
      </c>
      <c r="B37" s="1" t="s">
        <v>396</v>
      </c>
      <c r="C37" t="s">
        <v>409</v>
      </c>
      <c r="D37" s="1" t="s">
        <v>10</v>
      </c>
      <c r="E37" s="1">
        <v>23119</v>
      </c>
      <c r="F37" s="67" t="s">
        <v>410</v>
      </c>
      <c r="G37" s="72" t="s">
        <v>411</v>
      </c>
      <c r="H37" s="99">
        <v>36197.199999999997</v>
      </c>
    </row>
    <row r="38" spans="1:9">
      <c r="A38" s="36">
        <v>45621</v>
      </c>
      <c r="B38" s="1" t="s">
        <v>396</v>
      </c>
      <c r="C38" t="s">
        <v>412</v>
      </c>
      <c r="D38" s="1" t="s">
        <v>10</v>
      </c>
      <c r="E38" s="1">
        <v>23119</v>
      </c>
      <c r="F38" s="67" t="s">
        <v>49</v>
      </c>
      <c r="G38" s="68" t="s">
        <v>413</v>
      </c>
      <c r="H38" s="99">
        <v>2396695.41</v>
      </c>
      <c r="I38" s="42">
        <f>H36+H37+H38</f>
        <v>6275822.5600000005</v>
      </c>
    </row>
    <row r="40" spans="1:9" ht="13.5" thickBot="1">
      <c r="F40" s="69" t="s">
        <v>433</v>
      </c>
      <c r="H40" s="70">
        <f>SUM(H31:H39)</f>
        <v>6944171.830000001</v>
      </c>
      <c r="I40" s="70">
        <f>SUM(I31:I39)</f>
        <v>6944171.8300000001</v>
      </c>
    </row>
    <row r="41" spans="1:9" ht="13.5" thickTop="1"/>
    <row r="42" spans="1:9">
      <c r="A42" s="36">
        <v>45643</v>
      </c>
      <c r="B42" s="1" t="s">
        <v>459</v>
      </c>
      <c r="C42" t="s">
        <v>468</v>
      </c>
      <c r="D42" s="1" t="s">
        <v>10</v>
      </c>
      <c r="E42" s="1">
        <v>21518</v>
      </c>
      <c r="F42" s="67" t="s">
        <v>157</v>
      </c>
      <c r="G42" s="72" t="s">
        <v>469</v>
      </c>
      <c r="H42" s="99">
        <v>2209.2800000000002</v>
      </c>
    </row>
    <row r="43" spans="1:9">
      <c r="A43" s="36">
        <v>45643</v>
      </c>
      <c r="B43" s="1" t="s">
        <v>459</v>
      </c>
      <c r="C43" t="s">
        <v>470</v>
      </c>
      <c r="D43" s="1" t="s">
        <v>10</v>
      </c>
      <c r="E43" s="1">
        <v>21518</v>
      </c>
      <c r="F43" s="67" t="s">
        <v>160</v>
      </c>
      <c r="G43" s="72" t="s">
        <v>471</v>
      </c>
      <c r="H43" s="99">
        <v>4057.5</v>
      </c>
      <c r="I43" s="42">
        <f>H42+H43</f>
        <v>6266.7800000000007</v>
      </c>
    </row>
    <row r="44" spans="1:9">
      <c r="A44" s="36">
        <v>45643</v>
      </c>
      <c r="B44" s="1" t="s">
        <v>459</v>
      </c>
      <c r="C44" t="s">
        <v>464</v>
      </c>
      <c r="D44" s="1" t="s">
        <v>10</v>
      </c>
      <c r="E44" s="1">
        <v>23119</v>
      </c>
      <c r="F44" s="67" t="s">
        <v>28</v>
      </c>
      <c r="G44" s="68" t="s">
        <v>465</v>
      </c>
      <c r="H44" s="99">
        <v>2916656.83</v>
      </c>
    </row>
    <row r="45" spans="1:9">
      <c r="A45" s="36">
        <v>45645</v>
      </c>
      <c r="B45" s="1" t="s">
        <v>476</v>
      </c>
      <c r="C45" t="s">
        <v>482</v>
      </c>
      <c r="D45" s="1" t="s">
        <v>10</v>
      </c>
      <c r="E45" s="1">
        <v>23119</v>
      </c>
      <c r="F45" s="67" t="s">
        <v>28</v>
      </c>
      <c r="G45" s="68" t="s">
        <v>483</v>
      </c>
      <c r="H45" s="99">
        <v>2547830.65</v>
      </c>
      <c r="I45" s="42">
        <f>H44+H45</f>
        <v>5464487.4800000004</v>
      </c>
    </row>
    <row r="47" spans="1:9" ht="13.5" thickBot="1">
      <c r="F47" s="69" t="s">
        <v>489</v>
      </c>
      <c r="H47" s="70">
        <f>SUM(H42:H46)</f>
        <v>5470754.2599999998</v>
      </c>
      <c r="I47" s="70">
        <f>SUM(I42:I46)</f>
        <v>5470754.2600000007</v>
      </c>
    </row>
    <row r="48" spans="1:9" ht="13.5" thickTop="1"/>
    <row r="49" spans="1:9">
      <c r="A49" s="36">
        <v>45673</v>
      </c>
      <c r="B49" s="79" t="s">
        <v>507</v>
      </c>
      <c r="C49" s="1" t="s">
        <v>513</v>
      </c>
      <c r="D49" s="1" t="s">
        <v>10</v>
      </c>
      <c r="E49" s="1">
        <v>22113</v>
      </c>
      <c r="F49" s="67" t="s">
        <v>34</v>
      </c>
      <c r="G49" s="68" t="s">
        <v>514</v>
      </c>
      <c r="H49" s="99">
        <v>55000</v>
      </c>
      <c r="I49" s="42">
        <f>H49</f>
        <v>55000</v>
      </c>
    </row>
    <row r="50" spans="1:9">
      <c r="A50" s="36">
        <v>45673</v>
      </c>
      <c r="B50" s="79" t="s">
        <v>507</v>
      </c>
      <c r="C50" s="1" t="s">
        <v>515</v>
      </c>
      <c r="D50" s="1" t="s">
        <v>10</v>
      </c>
      <c r="E50" s="1">
        <v>22114</v>
      </c>
      <c r="F50" s="67" t="s">
        <v>35</v>
      </c>
      <c r="G50" s="68" t="s">
        <v>516</v>
      </c>
      <c r="H50" s="99">
        <v>29340.84</v>
      </c>
    </row>
    <row r="51" spans="1:9">
      <c r="A51" s="36">
        <v>45678</v>
      </c>
      <c r="B51" s="79" t="s">
        <v>530</v>
      </c>
      <c r="C51" s="1" t="s">
        <v>543</v>
      </c>
      <c r="D51" s="1" t="s">
        <v>10</v>
      </c>
      <c r="E51" s="1">
        <v>22114</v>
      </c>
      <c r="F51" s="2" t="s">
        <v>35</v>
      </c>
      <c r="G51" s="1" t="s">
        <v>544</v>
      </c>
      <c r="H51" s="93">
        <v>27977.08</v>
      </c>
      <c r="I51" s="42">
        <f>H50+H51</f>
        <v>57317.919999999998</v>
      </c>
    </row>
    <row r="52" spans="1:9">
      <c r="A52" s="36">
        <v>45688</v>
      </c>
      <c r="B52" s="79" t="s">
        <v>546</v>
      </c>
      <c r="C52" s="1" t="s">
        <v>550</v>
      </c>
      <c r="D52" s="1" t="s">
        <v>10</v>
      </c>
      <c r="E52" s="1">
        <v>23119</v>
      </c>
      <c r="F52" s="67" t="s">
        <v>28</v>
      </c>
      <c r="G52" s="68">
        <v>32</v>
      </c>
      <c r="H52" s="99">
        <v>2686123.52</v>
      </c>
      <c r="I52" s="42">
        <f>H52</f>
        <v>2686123.52</v>
      </c>
    </row>
    <row r="54" spans="1:9" ht="13.5" thickBot="1">
      <c r="F54" s="69" t="s">
        <v>568</v>
      </c>
      <c r="H54" s="70">
        <f>SUM(H49:H53)</f>
        <v>2798441.44</v>
      </c>
      <c r="I54" s="70">
        <f>SUM(I49:I53)</f>
        <v>2798441.44</v>
      </c>
    </row>
    <row r="55" spans="1:9" ht="13.5" thickTop="1"/>
    <row r="56" spans="1:9">
      <c r="A56" s="36">
        <v>45701</v>
      </c>
      <c r="B56" s="72" t="s">
        <v>599</v>
      </c>
      <c r="C56" t="s">
        <v>610</v>
      </c>
      <c r="D56" s="72" t="s">
        <v>10</v>
      </c>
      <c r="E56" s="1">
        <v>21518</v>
      </c>
      <c r="F56" s="67" t="s">
        <v>157</v>
      </c>
      <c r="G56" s="72" t="s">
        <v>611</v>
      </c>
      <c r="H56" s="93">
        <v>2761.6</v>
      </c>
    </row>
    <row r="57" spans="1:9">
      <c r="A57" s="36">
        <v>45701</v>
      </c>
      <c r="B57" s="72" t="s">
        <v>599</v>
      </c>
      <c r="C57" t="s">
        <v>606</v>
      </c>
      <c r="D57" s="72" t="s">
        <v>10</v>
      </c>
      <c r="E57" s="1">
        <v>21518</v>
      </c>
      <c r="F57" s="67" t="s">
        <v>160</v>
      </c>
      <c r="G57" s="109" t="s">
        <v>607</v>
      </c>
      <c r="H57" s="93">
        <v>4057.5</v>
      </c>
      <c r="I57" s="78">
        <f>H56+H57</f>
        <v>6819.1</v>
      </c>
    </row>
    <row r="58" spans="1:9">
      <c r="A58" s="36">
        <v>45701</v>
      </c>
      <c r="B58" s="72" t="s">
        <v>599</v>
      </c>
      <c r="C58" t="s">
        <v>608</v>
      </c>
      <c r="D58" s="72" t="s">
        <v>10</v>
      </c>
      <c r="E58" s="1">
        <v>22113</v>
      </c>
      <c r="F58" s="67" t="s">
        <v>34</v>
      </c>
      <c r="G58" s="72" t="s">
        <v>609</v>
      </c>
      <c r="H58" s="93">
        <v>55000</v>
      </c>
      <c r="I58" s="78">
        <f>H58</f>
        <v>55000</v>
      </c>
    </row>
    <row r="59" spans="1:9">
      <c r="A59" s="36">
        <v>45694</v>
      </c>
      <c r="B59" s="72" t="s">
        <v>578</v>
      </c>
      <c r="C59" t="s">
        <v>584</v>
      </c>
      <c r="D59" s="72" t="s">
        <v>10</v>
      </c>
      <c r="E59" s="1">
        <v>22114</v>
      </c>
      <c r="F59" s="67" t="s">
        <v>28</v>
      </c>
      <c r="G59" s="3" t="s">
        <v>585</v>
      </c>
      <c r="H59" s="93">
        <v>158207.06</v>
      </c>
    </row>
    <row r="60" spans="1:9">
      <c r="A60" s="36">
        <v>45709</v>
      </c>
      <c r="B60" s="72" t="s">
        <v>614</v>
      </c>
      <c r="C60" t="s">
        <v>618</v>
      </c>
      <c r="D60" s="1" t="s">
        <v>10</v>
      </c>
      <c r="E60" s="1">
        <v>22114</v>
      </c>
      <c r="F60" s="2" t="s">
        <v>28</v>
      </c>
      <c r="G60" s="3" t="s">
        <v>619</v>
      </c>
      <c r="H60" s="97">
        <v>215768.64</v>
      </c>
      <c r="I60" s="78">
        <f>H59+H60</f>
        <v>373975.7</v>
      </c>
    </row>
    <row r="62" spans="1:9" ht="13.5" thickBot="1">
      <c r="F62" s="69" t="s">
        <v>641</v>
      </c>
      <c r="H62" s="70">
        <f>SUM(H56:H61)</f>
        <v>435794.80000000005</v>
      </c>
      <c r="I62" s="70">
        <f>SUM(I57:I61)</f>
        <v>435794.8</v>
      </c>
    </row>
    <row r="63" spans="1:9" ht="13.5" thickTop="1"/>
    <row r="64" spans="1:9" ht="12.75" customHeight="1">
      <c r="A64" s="36">
        <v>45740</v>
      </c>
      <c r="B64" s="1" t="s">
        <v>662</v>
      </c>
      <c r="C64" t="s">
        <v>700</v>
      </c>
      <c r="D64" s="1" t="s">
        <v>10</v>
      </c>
      <c r="E64" s="1">
        <v>21518</v>
      </c>
      <c r="F64" s="67" t="s">
        <v>157</v>
      </c>
      <c r="G64" s="68" t="s">
        <v>664</v>
      </c>
      <c r="H64" s="97">
        <v>2209.2800000000002</v>
      </c>
      <c r="I64" s="42">
        <f>H64</f>
        <v>2209.2800000000002</v>
      </c>
    </row>
    <row r="65" spans="1:9" ht="12.75" customHeight="1">
      <c r="A65" s="36">
        <v>45740</v>
      </c>
      <c r="B65" s="1" t="s">
        <v>662</v>
      </c>
      <c r="C65" t="s">
        <v>701</v>
      </c>
      <c r="D65" s="1" t="s">
        <v>10</v>
      </c>
      <c r="E65" s="1">
        <v>22113</v>
      </c>
      <c r="F65" s="67" t="s">
        <v>34</v>
      </c>
      <c r="G65" s="68" t="s">
        <v>665</v>
      </c>
      <c r="H65" s="97">
        <v>55000</v>
      </c>
      <c r="I65" s="42">
        <f>H65</f>
        <v>55000</v>
      </c>
    </row>
    <row r="66" spans="1:9" ht="12.75" customHeight="1">
      <c r="A66" s="36">
        <v>45740</v>
      </c>
      <c r="B66" s="1" t="s">
        <v>662</v>
      </c>
      <c r="C66" t="s">
        <v>703</v>
      </c>
      <c r="D66" s="1" t="s">
        <v>10</v>
      </c>
      <c r="E66" s="1">
        <v>22114</v>
      </c>
      <c r="F66" s="67" t="s">
        <v>35</v>
      </c>
      <c r="G66" s="68" t="s">
        <v>667</v>
      </c>
      <c r="H66" s="97">
        <v>19769.2</v>
      </c>
      <c r="I66" s="42"/>
    </row>
    <row r="67" spans="1:9" ht="12.75" customHeight="1">
      <c r="A67" s="36">
        <v>45740</v>
      </c>
      <c r="B67" s="1" t="s">
        <v>662</v>
      </c>
      <c r="C67" t="s">
        <v>702</v>
      </c>
      <c r="D67" s="1" t="s">
        <v>10</v>
      </c>
      <c r="E67" s="1">
        <v>22114</v>
      </c>
      <c r="F67" s="67" t="s">
        <v>28</v>
      </c>
      <c r="G67" s="68" t="s">
        <v>666</v>
      </c>
      <c r="H67" s="97">
        <v>285370.57</v>
      </c>
      <c r="I67" s="42">
        <f>H66+H67</f>
        <v>305139.77</v>
      </c>
    </row>
    <row r="68" spans="1:9" ht="12.75" customHeight="1">
      <c r="A68" s="36">
        <v>45721</v>
      </c>
      <c r="B68" s="1" t="s">
        <v>648</v>
      </c>
      <c r="C68" t="s">
        <v>682</v>
      </c>
      <c r="D68" s="1" t="s">
        <v>10</v>
      </c>
      <c r="E68" s="1">
        <v>23119</v>
      </c>
      <c r="F68" s="67" t="s">
        <v>28</v>
      </c>
      <c r="G68" s="72">
        <v>33</v>
      </c>
      <c r="H68" s="99">
        <v>3009452.36</v>
      </c>
      <c r="I68" s="42">
        <f>H68</f>
        <v>3009452.36</v>
      </c>
    </row>
    <row r="70" spans="1:9" ht="13.5" thickBot="1">
      <c r="F70" s="69" t="s">
        <v>711</v>
      </c>
      <c r="H70" s="70">
        <f>SUM(H64:H69)</f>
        <v>3371801.4099999997</v>
      </c>
      <c r="I70" s="70">
        <f>SUM(I64:I69)</f>
        <v>3371801.41</v>
      </c>
    </row>
    <row r="71" spans="1:9" ht="13.5" thickTop="1"/>
    <row r="72" spans="1:9">
      <c r="A72" s="36">
        <v>45770</v>
      </c>
      <c r="B72" s="1" t="s">
        <v>754</v>
      </c>
      <c r="C72" s="67" t="s">
        <v>760</v>
      </c>
      <c r="D72" s="1" t="s">
        <v>10</v>
      </c>
      <c r="E72" s="1">
        <v>21518</v>
      </c>
      <c r="F72" s="67" t="s">
        <v>157</v>
      </c>
      <c r="G72" s="68" t="s">
        <v>761</v>
      </c>
      <c r="H72" s="99">
        <v>7180.16</v>
      </c>
      <c r="I72" s="42">
        <f>H72</f>
        <v>7180.16</v>
      </c>
    </row>
    <row r="73" spans="1:9">
      <c r="A73" s="36">
        <v>45761</v>
      </c>
      <c r="B73" s="1" t="s">
        <v>726</v>
      </c>
      <c r="C73" s="67" t="s">
        <v>727</v>
      </c>
      <c r="D73" s="1" t="s">
        <v>10</v>
      </c>
      <c r="E73" s="1">
        <v>22113</v>
      </c>
      <c r="F73" s="67" t="s">
        <v>34</v>
      </c>
      <c r="G73" s="72" t="s">
        <v>728</v>
      </c>
      <c r="H73" s="99">
        <v>55000</v>
      </c>
    </row>
    <row r="74" spans="1:9">
      <c r="A74" s="36">
        <v>45763</v>
      </c>
      <c r="B74" s="1" t="s">
        <v>729</v>
      </c>
      <c r="C74" s="67" t="s">
        <v>735</v>
      </c>
      <c r="D74" s="1" t="s">
        <v>10</v>
      </c>
      <c r="E74" s="1">
        <v>22113</v>
      </c>
      <c r="F74" s="67" t="s">
        <v>34</v>
      </c>
      <c r="G74" s="72" t="s">
        <v>736</v>
      </c>
      <c r="H74" s="99">
        <v>55000</v>
      </c>
      <c r="I74" s="42">
        <f>H73+H74</f>
        <v>110000</v>
      </c>
    </row>
    <row r="75" spans="1:9">
      <c r="A75" s="36">
        <v>45763</v>
      </c>
      <c r="B75" s="1" t="s">
        <v>729</v>
      </c>
      <c r="C75" s="67" t="s">
        <v>737</v>
      </c>
      <c r="D75" s="1" t="s">
        <v>10</v>
      </c>
      <c r="E75" s="1">
        <v>22114</v>
      </c>
      <c r="F75" s="67" t="s">
        <v>35</v>
      </c>
      <c r="G75" s="72" t="s">
        <v>738</v>
      </c>
      <c r="H75" s="99">
        <v>27430.799999999999</v>
      </c>
    </row>
    <row r="76" spans="1:9">
      <c r="A76" s="36">
        <v>45763</v>
      </c>
      <c r="B76" s="1" t="s">
        <v>729</v>
      </c>
      <c r="C76" s="67" t="s">
        <v>739</v>
      </c>
      <c r="D76" s="1" t="s">
        <v>10</v>
      </c>
      <c r="E76" s="1">
        <v>22114</v>
      </c>
      <c r="F76" s="67" t="s">
        <v>28</v>
      </c>
      <c r="G76" s="68" t="s">
        <v>740</v>
      </c>
      <c r="H76" s="99">
        <v>566946.92000000004</v>
      </c>
      <c r="I76" s="42">
        <f>H75+H76</f>
        <v>594377.72000000009</v>
      </c>
    </row>
    <row r="77" spans="1:9">
      <c r="A77" s="36">
        <v>45754</v>
      </c>
      <c r="B77" s="1" t="s">
        <v>716</v>
      </c>
      <c r="C77" s="67" t="s">
        <v>725</v>
      </c>
      <c r="D77" s="1" t="s">
        <v>10</v>
      </c>
      <c r="E77" s="1">
        <v>23119</v>
      </c>
      <c r="F77" s="67" t="s">
        <v>28</v>
      </c>
      <c r="G77" s="72">
        <v>34</v>
      </c>
      <c r="H77" s="99">
        <v>3618830.52</v>
      </c>
      <c r="I77" s="42">
        <f>H77</f>
        <v>3618830.52</v>
      </c>
    </row>
    <row r="78" spans="1:9">
      <c r="A78" s="36"/>
      <c r="B78" s="1"/>
      <c r="C78" s="67"/>
      <c r="D78" s="1"/>
      <c r="E78" s="1"/>
      <c r="F78" s="67"/>
      <c r="G78" s="72"/>
      <c r="H78" s="99"/>
      <c r="I78" s="42"/>
    </row>
    <row r="79" spans="1:9" ht="13.5" thickBot="1">
      <c r="F79" s="69" t="s">
        <v>809</v>
      </c>
      <c r="H79" s="70">
        <f>SUM(H72:H78)</f>
        <v>4330388.4000000004</v>
      </c>
      <c r="I79" s="70">
        <f>SUM(I72:I78)</f>
        <v>4330388.4000000004</v>
      </c>
    </row>
    <row r="80" spans="1:9" ht="13.5" thickTop="1"/>
    <row r="81" spans="1:9">
      <c r="A81" s="36">
        <v>45791</v>
      </c>
      <c r="B81" s="79" t="s">
        <v>838</v>
      </c>
      <c r="C81" s="67" t="s">
        <v>844</v>
      </c>
      <c r="D81" s="1" t="s">
        <v>10</v>
      </c>
      <c r="E81" s="1">
        <v>21518</v>
      </c>
      <c r="F81" s="73" t="s">
        <v>160</v>
      </c>
      <c r="G81" s="72" t="s">
        <v>845</v>
      </c>
      <c r="H81" s="99">
        <v>4057.5</v>
      </c>
    </row>
    <row r="82" spans="1:9">
      <c r="A82" s="36">
        <v>45784</v>
      </c>
      <c r="B82" s="79" t="s">
        <v>817</v>
      </c>
      <c r="C82" s="67" t="s">
        <v>823</v>
      </c>
      <c r="D82" s="72" t="s">
        <v>10</v>
      </c>
      <c r="E82" s="1">
        <v>21518</v>
      </c>
      <c r="F82" s="67" t="s">
        <v>28</v>
      </c>
      <c r="G82" s="68" t="s">
        <v>824</v>
      </c>
      <c r="H82" s="97">
        <v>68504.149999999994</v>
      </c>
      <c r="I82" s="42">
        <f>H81+H82</f>
        <v>72561.649999999994</v>
      </c>
    </row>
    <row r="83" spans="1:9">
      <c r="A83" s="36">
        <v>45791</v>
      </c>
      <c r="B83" s="79" t="s">
        <v>838</v>
      </c>
      <c r="C83" s="67" t="s">
        <v>846</v>
      </c>
      <c r="D83" s="1" t="s">
        <v>10</v>
      </c>
      <c r="E83" s="1">
        <v>22113</v>
      </c>
      <c r="F83" s="67" t="s">
        <v>34</v>
      </c>
      <c r="G83" s="72" t="s">
        <v>847</v>
      </c>
      <c r="H83" s="99">
        <v>61560.65</v>
      </c>
    </row>
    <row r="84" spans="1:9">
      <c r="A84" s="36">
        <v>45784</v>
      </c>
      <c r="B84" s="79" t="s">
        <v>817</v>
      </c>
      <c r="C84" s="67" t="s">
        <v>825</v>
      </c>
      <c r="D84" s="72" t="s">
        <v>10</v>
      </c>
      <c r="E84" s="1">
        <v>22113</v>
      </c>
      <c r="F84" s="67" t="s">
        <v>28</v>
      </c>
      <c r="G84" s="68" t="s">
        <v>824</v>
      </c>
      <c r="H84" s="97">
        <v>4069.85</v>
      </c>
      <c r="I84" s="42">
        <f>H83+H84</f>
        <v>65630.5</v>
      </c>
    </row>
    <row r="85" spans="1:9">
      <c r="A85" s="36">
        <v>45800</v>
      </c>
      <c r="B85" s="1" t="s">
        <v>873</v>
      </c>
      <c r="C85" s="67" t="s">
        <v>889</v>
      </c>
      <c r="D85" s="1" t="s">
        <v>10</v>
      </c>
      <c r="E85" s="1">
        <v>22114</v>
      </c>
      <c r="F85" s="67" t="s">
        <v>35</v>
      </c>
      <c r="G85" s="68" t="s">
        <v>890</v>
      </c>
      <c r="H85" s="97">
        <v>89778</v>
      </c>
    </row>
    <row r="86" spans="1:9">
      <c r="A86" s="36">
        <v>45791</v>
      </c>
      <c r="B86" s="79" t="s">
        <v>838</v>
      </c>
      <c r="C86" s="67" t="s">
        <v>848</v>
      </c>
      <c r="D86" s="1" t="s">
        <v>10</v>
      </c>
      <c r="E86" s="1">
        <v>22114</v>
      </c>
      <c r="F86" s="67" t="s">
        <v>28</v>
      </c>
      <c r="G86" s="68" t="s">
        <v>849</v>
      </c>
      <c r="H86" s="99">
        <v>454792.67</v>
      </c>
      <c r="I86" s="78">
        <f>H85+H86</f>
        <v>544570.66999999993</v>
      </c>
    </row>
    <row r="87" spans="1:9">
      <c r="A87" s="36">
        <v>45791</v>
      </c>
      <c r="B87" s="79" t="s">
        <v>838</v>
      </c>
      <c r="C87" s="67" t="s">
        <v>850</v>
      </c>
      <c r="D87" s="1" t="s">
        <v>10</v>
      </c>
      <c r="E87" s="1">
        <v>22146</v>
      </c>
      <c r="F87" s="67" t="s">
        <v>851</v>
      </c>
      <c r="G87" s="68" t="s">
        <v>852</v>
      </c>
      <c r="H87" s="99">
        <v>521.41999999999996</v>
      </c>
    </row>
    <row r="88" spans="1:9">
      <c r="A88" s="36">
        <v>45791</v>
      </c>
      <c r="B88" s="79" t="s">
        <v>838</v>
      </c>
      <c r="C88" s="67" t="s">
        <v>853</v>
      </c>
      <c r="D88" s="1" t="s">
        <v>10</v>
      </c>
      <c r="E88" s="1">
        <v>22146</v>
      </c>
      <c r="F88" s="67" t="s">
        <v>851</v>
      </c>
      <c r="G88" s="68" t="s">
        <v>854</v>
      </c>
      <c r="H88" s="99">
        <v>744.88</v>
      </c>
      <c r="I88" s="42">
        <f>H87+H88</f>
        <v>1266.3</v>
      </c>
    </row>
    <row r="89" spans="1:9">
      <c r="A89" s="36">
        <v>45784</v>
      </c>
      <c r="B89" s="79" t="s">
        <v>817</v>
      </c>
      <c r="C89" s="67" t="s">
        <v>826</v>
      </c>
      <c r="D89" s="72" t="s">
        <v>10</v>
      </c>
      <c r="E89" s="1">
        <v>23119</v>
      </c>
      <c r="F89" s="67" t="s">
        <v>28</v>
      </c>
      <c r="G89" s="68" t="s">
        <v>824</v>
      </c>
      <c r="H89" s="97">
        <v>2458508.7599999998</v>
      </c>
      <c r="I89" s="78">
        <f>H89</f>
        <v>2458508.7599999998</v>
      </c>
    </row>
    <row r="90" spans="1:9">
      <c r="A90" s="36">
        <v>45782</v>
      </c>
      <c r="B90" s="79" t="s">
        <v>813</v>
      </c>
      <c r="C90" s="67" t="s">
        <v>814</v>
      </c>
      <c r="D90" s="72" t="s">
        <v>10</v>
      </c>
      <c r="E90" s="1">
        <v>23159</v>
      </c>
      <c r="F90" s="67" t="s">
        <v>815</v>
      </c>
      <c r="G90" s="68" t="s">
        <v>816</v>
      </c>
      <c r="H90" s="97">
        <v>18908.04</v>
      </c>
    </row>
    <row r="91" spans="1:9">
      <c r="A91" s="36">
        <v>45800</v>
      </c>
      <c r="B91" s="1" t="s">
        <v>873</v>
      </c>
      <c r="C91" s="67" t="s">
        <v>887</v>
      </c>
      <c r="D91" s="1" t="s">
        <v>10</v>
      </c>
      <c r="E91" s="1">
        <v>23159</v>
      </c>
      <c r="F91" s="67" t="s">
        <v>815</v>
      </c>
      <c r="G91" s="68" t="s">
        <v>888</v>
      </c>
      <c r="H91" s="97">
        <v>76616.179999999993</v>
      </c>
      <c r="I91" s="78">
        <f>H90+H91</f>
        <v>95524.22</v>
      </c>
    </row>
    <row r="92" spans="1:9">
      <c r="A92" s="36">
        <v>45784</v>
      </c>
      <c r="B92" s="79" t="s">
        <v>817</v>
      </c>
      <c r="C92" s="67" t="s">
        <v>827</v>
      </c>
      <c r="D92" s="72" t="s">
        <v>10</v>
      </c>
      <c r="E92" s="1">
        <v>24122</v>
      </c>
      <c r="F92" s="67" t="s">
        <v>28</v>
      </c>
      <c r="G92" s="68" t="s">
        <v>824</v>
      </c>
      <c r="H92" s="97">
        <v>1087921.25</v>
      </c>
      <c r="I92" s="78">
        <f>H92</f>
        <v>1087921.25</v>
      </c>
    </row>
    <row r="94" spans="1:9" ht="13.5" thickBot="1">
      <c r="F94" s="69" t="s">
        <v>897</v>
      </c>
      <c r="H94" s="70">
        <f>SUM(H81:H93)</f>
        <v>4325983.3499999996</v>
      </c>
      <c r="I94" s="70">
        <f>SUM(I81:I93)</f>
        <v>4325983.3499999996</v>
      </c>
    </row>
    <row r="95" spans="1:9" ht="13.5" thickTop="1"/>
    <row r="96" spans="1:9">
      <c r="A96" s="36">
        <v>45811</v>
      </c>
      <c r="B96" s="72" t="s">
        <v>909</v>
      </c>
      <c r="C96" s="67" t="s">
        <v>952</v>
      </c>
      <c r="D96" s="72" t="s">
        <v>10</v>
      </c>
      <c r="E96" s="1">
        <v>15101</v>
      </c>
      <c r="F96" s="67" t="s">
        <v>41</v>
      </c>
      <c r="G96" s="68" t="s">
        <v>915</v>
      </c>
      <c r="H96" s="97">
        <v>42880</v>
      </c>
      <c r="I96" s="78">
        <f>H96</f>
        <v>42880</v>
      </c>
    </row>
    <row r="97" spans="1:9">
      <c r="A97" s="36">
        <v>45819</v>
      </c>
      <c r="B97" s="72" t="s">
        <v>917</v>
      </c>
      <c r="C97" s="67" t="s">
        <v>956</v>
      </c>
      <c r="D97" s="72" t="s">
        <v>10</v>
      </c>
      <c r="E97" s="1">
        <v>22113</v>
      </c>
      <c r="F97" s="67" t="s">
        <v>34</v>
      </c>
      <c r="G97" s="68" t="s">
        <v>918</v>
      </c>
      <c r="H97" s="97">
        <v>104290</v>
      </c>
      <c r="I97" s="78">
        <f>H97</f>
        <v>104290</v>
      </c>
    </row>
    <row r="98" spans="1:9">
      <c r="A98" s="36">
        <v>45811</v>
      </c>
      <c r="B98" s="72" t="s">
        <v>909</v>
      </c>
      <c r="C98" s="67" t="s">
        <v>953</v>
      </c>
      <c r="D98" s="72" t="s">
        <v>10</v>
      </c>
      <c r="E98" s="1">
        <v>22114</v>
      </c>
      <c r="F98" s="67" t="s">
        <v>35</v>
      </c>
      <c r="G98" s="68" t="s">
        <v>916</v>
      </c>
      <c r="H98" s="97">
        <v>23138.36</v>
      </c>
    </row>
    <row r="99" spans="1:9">
      <c r="A99" s="36">
        <v>45826</v>
      </c>
      <c r="B99" s="72" t="s">
        <v>925</v>
      </c>
      <c r="C99" s="67" t="s">
        <v>964</v>
      </c>
      <c r="D99" s="72" t="s">
        <v>10</v>
      </c>
      <c r="E99" s="1">
        <v>22114</v>
      </c>
      <c r="F99" s="67" t="s">
        <v>35</v>
      </c>
      <c r="G99" s="68" t="s">
        <v>928</v>
      </c>
      <c r="H99" s="97">
        <v>21386</v>
      </c>
    </row>
    <row r="100" spans="1:9">
      <c r="A100" s="36">
        <v>45819</v>
      </c>
      <c r="B100" s="72" t="s">
        <v>917</v>
      </c>
      <c r="C100" s="67" t="s">
        <v>957</v>
      </c>
      <c r="D100" s="72" t="s">
        <v>10</v>
      </c>
      <c r="E100" s="1">
        <v>22114</v>
      </c>
      <c r="F100" s="67" t="s">
        <v>28</v>
      </c>
      <c r="G100" s="68" t="s">
        <v>919</v>
      </c>
      <c r="H100" s="97">
        <v>303142.17</v>
      </c>
      <c r="I100" s="78">
        <f>H98+H99+H100</f>
        <v>347666.52999999997</v>
      </c>
    </row>
    <row r="101" spans="1:9">
      <c r="A101" s="36">
        <v>45819</v>
      </c>
      <c r="B101" s="72" t="s">
        <v>917</v>
      </c>
      <c r="C101" s="67" t="s">
        <v>958</v>
      </c>
      <c r="D101" s="72" t="s">
        <v>10</v>
      </c>
      <c r="E101" s="1">
        <v>22146</v>
      </c>
      <c r="F101" s="67" t="s">
        <v>851</v>
      </c>
      <c r="G101" s="68" t="s">
        <v>920</v>
      </c>
      <c r="H101" s="97">
        <v>2607.09</v>
      </c>
    </row>
    <row r="102" spans="1:9">
      <c r="A102" s="36">
        <v>45811</v>
      </c>
      <c r="B102" s="72" t="s">
        <v>909</v>
      </c>
      <c r="C102" s="67" t="s">
        <v>954</v>
      </c>
      <c r="D102" s="72" t="s">
        <v>10</v>
      </c>
      <c r="E102" s="1">
        <v>22146</v>
      </c>
      <c r="F102" s="67" t="s">
        <v>41</v>
      </c>
      <c r="G102" s="68" t="s">
        <v>915</v>
      </c>
      <c r="H102" s="97">
        <v>93891.5</v>
      </c>
    </row>
    <row r="103" spans="1:9">
      <c r="A103" s="36">
        <v>45826</v>
      </c>
      <c r="B103" s="72" t="s">
        <v>925</v>
      </c>
      <c r="C103" s="67" t="s">
        <v>965</v>
      </c>
      <c r="D103" s="72" t="s">
        <v>929</v>
      </c>
      <c r="E103" s="1">
        <v>22146</v>
      </c>
      <c r="F103" s="67" t="s">
        <v>41</v>
      </c>
      <c r="G103" s="68" t="s">
        <v>930</v>
      </c>
      <c r="H103" s="97">
        <v>91226.31</v>
      </c>
      <c r="I103" s="78">
        <f>H101+H102+H103</f>
        <v>187724.9</v>
      </c>
    </row>
    <row r="104" spans="1:9">
      <c r="A104" s="36">
        <v>45819</v>
      </c>
      <c r="B104" s="72" t="s">
        <v>917</v>
      </c>
      <c r="C104" s="67" t="s">
        <v>959</v>
      </c>
      <c r="D104" s="72" t="s">
        <v>10</v>
      </c>
      <c r="E104" s="1">
        <v>23159</v>
      </c>
      <c r="F104" s="67" t="s">
        <v>815</v>
      </c>
      <c r="G104" s="68" t="s">
        <v>921</v>
      </c>
      <c r="H104" s="97">
        <v>63084.03</v>
      </c>
      <c r="I104" s="78">
        <f>H104</f>
        <v>63084.03</v>
      </c>
    </row>
    <row r="105" spans="1:9">
      <c r="A105" s="36">
        <v>45811</v>
      </c>
      <c r="B105" s="72" t="s">
        <v>909</v>
      </c>
      <c r="C105" s="67" t="s">
        <v>955</v>
      </c>
      <c r="D105" s="72" t="s">
        <v>10</v>
      </c>
      <c r="E105" s="1">
        <v>24122</v>
      </c>
      <c r="F105" s="67" t="s">
        <v>28</v>
      </c>
      <c r="G105" s="68">
        <v>36</v>
      </c>
      <c r="H105" s="97">
        <v>2376207.0299999998</v>
      </c>
      <c r="I105" s="78">
        <f>H105</f>
        <v>2376207.0299999998</v>
      </c>
    </row>
    <row r="107" spans="1:9" ht="13.5" thickBot="1">
      <c r="F107" s="69" t="s">
        <v>982</v>
      </c>
      <c r="H107" s="70">
        <f>SUM(H96:H106)</f>
        <v>3121852.4899999998</v>
      </c>
      <c r="I107" s="70">
        <f>SUM(I96:I106)</f>
        <v>3121852.4899999998</v>
      </c>
    </row>
    <row r="108" spans="1:9" ht="13.5" thickTop="1"/>
  </sheetData>
  <phoneticPr fontId="8" type="noConversion"/>
  <pageMargins left="0.5" right="0" top="1" bottom="0.5" header="0.5" footer="0.5"/>
  <pageSetup scale="90" orientation="landscape" r:id="rId1"/>
  <headerFooter alignWithMargins="0">
    <oddHeader>&amp;C&amp;"Arial,Bold"&amp;14MCCBL Vendor Payment List-UMBC</oddHeader>
    <oddFooter>&amp;CPage &amp;P of &amp;N&amp;R&amp;D</oddFooter>
  </headerFooter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2:I201"/>
  <sheetViews>
    <sheetView zoomScale="120" zoomScaleNormal="120" workbookViewId="0">
      <pane ySplit="3" topLeftCell="A11" activePane="bottomLeft" state="frozen"/>
      <selection pane="bottomLeft" activeCell="F27" sqref="F27"/>
    </sheetView>
  </sheetViews>
  <sheetFormatPr defaultColWidth="8.85546875" defaultRowHeight="12.75"/>
  <cols>
    <col min="1" max="1" width="9.7109375" style="37" customWidth="1"/>
    <col min="2" max="3" width="12.7109375" style="7" customWidth="1"/>
    <col min="4" max="4" width="10.7109375" style="7" customWidth="1"/>
    <col min="5" max="5" width="14.7109375" style="7" customWidth="1"/>
    <col min="6" max="6" width="35.7109375" customWidth="1"/>
    <col min="7" max="7" width="16.7109375" customWidth="1"/>
    <col min="8" max="8" width="14.7109375" style="8" customWidth="1"/>
    <col min="9" max="9" width="14.7109375" customWidth="1"/>
  </cols>
  <sheetData>
    <row r="2" spans="1:9" ht="13.5" thickBot="1"/>
    <row r="3" spans="1:9" ht="13.5" thickBot="1">
      <c r="A3" s="47" t="s">
        <v>21</v>
      </c>
      <c r="B3" s="31" t="s">
        <v>3</v>
      </c>
      <c r="C3" s="31" t="s">
        <v>19</v>
      </c>
      <c r="D3" s="40" t="s">
        <v>23</v>
      </c>
      <c r="E3" s="46" t="s">
        <v>4</v>
      </c>
      <c r="F3" s="40" t="s">
        <v>5</v>
      </c>
      <c r="G3" s="40" t="s">
        <v>24</v>
      </c>
      <c r="H3" s="41" t="s">
        <v>22</v>
      </c>
      <c r="I3" s="41" t="s">
        <v>25</v>
      </c>
    </row>
    <row r="4" spans="1:9">
      <c r="A4" s="36"/>
      <c r="B4"/>
      <c r="C4"/>
      <c r="D4"/>
      <c r="E4" s="1"/>
      <c r="G4" s="2"/>
      <c r="H4" s="42"/>
      <c r="I4" s="42"/>
    </row>
    <row r="5" spans="1:9">
      <c r="A5" s="36"/>
      <c r="B5"/>
      <c r="C5"/>
      <c r="D5"/>
      <c r="E5" s="1"/>
      <c r="F5" s="71" t="s">
        <v>101</v>
      </c>
      <c r="G5" s="2"/>
      <c r="H5" s="42"/>
      <c r="I5" s="42"/>
    </row>
    <row r="6" spans="1:9">
      <c r="A6" s="36"/>
      <c r="B6"/>
      <c r="C6"/>
      <c r="D6"/>
      <c r="E6" s="1"/>
      <c r="F6" s="56"/>
      <c r="G6" s="2"/>
      <c r="H6" s="42"/>
      <c r="I6" s="42"/>
    </row>
    <row r="7" spans="1:9">
      <c r="A7" s="36"/>
      <c r="B7"/>
      <c r="C7"/>
      <c r="D7"/>
      <c r="E7" s="1"/>
      <c r="F7" s="71" t="s">
        <v>173</v>
      </c>
      <c r="G7" s="2"/>
      <c r="H7" s="42"/>
      <c r="I7" s="42"/>
    </row>
    <row r="8" spans="1:9">
      <c r="A8" s="36"/>
      <c r="B8"/>
      <c r="C8"/>
      <c r="D8"/>
      <c r="E8" s="1"/>
      <c r="G8" s="2"/>
      <c r="H8" s="42"/>
      <c r="I8" s="42"/>
    </row>
    <row r="9" spans="1:9">
      <c r="A9" s="36"/>
      <c r="B9"/>
      <c r="C9"/>
      <c r="D9"/>
      <c r="E9" s="1"/>
      <c r="F9" s="71" t="s">
        <v>248</v>
      </c>
      <c r="G9" s="2"/>
      <c r="H9" s="42"/>
      <c r="I9" s="42"/>
    </row>
    <row r="10" spans="1:9">
      <c r="A10" s="36"/>
      <c r="B10"/>
      <c r="C10"/>
      <c r="D10"/>
      <c r="E10" s="1"/>
      <c r="G10" s="2"/>
      <c r="H10" s="42"/>
      <c r="I10" s="42"/>
    </row>
    <row r="11" spans="1:9">
      <c r="A11" s="36"/>
      <c r="B11"/>
      <c r="C11"/>
      <c r="D11"/>
      <c r="E11" s="1"/>
      <c r="F11" s="71" t="s">
        <v>356</v>
      </c>
      <c r="G11" s="2"/>
      <c r="H11" s="42"/>
      <c r="I11" s="42"/>
    </row>
    <row r="12" spans="1:9">
      <c r="A12" s="36"/>
      <c r="B12"/>
      <c r="C12"/>
      <c r="D12"/>
      <c r="E12" s="1"/>
      <c r="G12" s="2"/>
      <c r="H12" s="42"/>
      <c r="I12" s="42"/>
    </row>
    <row r="13" spans="1:9">
      <c r="A13" s="36"/>
      <c r="B13"/>
      <c r="C13"/>
      <c r="D13"/>
      <c r="E13" s="1"/>
      <c r="F13" s="71" t="s">
        <v>434</v>
      </c>
      <c r="G13" s="2"/>
      <c r="H13" s="42"/>
      <c r="I13" s="42"/>
    </row>
    <row r="14" spans="1:9">
      <c r="A14" s="36"/>
      <c r="B14"/>
      <c r="C14"/>
      <c r="D14"/>
      <c r="E14" s="1"/>
      <c r="G14" s="2"/>
      <c r="H14" s="42"/>
      <c r="I14" s="42"/>
    </row>
    <row r="15" spans="1:9">
      <c r="A15" s="36"/>
      <c r="B15"/>
      <c r="C15"/>
      <c r="D15"/>
      <c r="E15" s="1"/>
      <c r="F15" s="71" t="s">
        <v>492</v>
      </c>
      <c r="G15" s="2"/>
      <c r="H15" s="42"/>
      <c r="I15" s="42"/>
    </row>
    <row r="16" spans="1:9">
      <c r="A16" s="36"/>
      <c r="B16"/>
      <c r="C16"/>
      <c r="D16"/>
      <c r="E16" s="1"/>
      <c r="G16" s="2"/>
      <c r="H16" s="42"/>
      <c r="I16" s="42"/>
    </row>
    <row r="17" spans="1:9">
      <c r="A17" s="36"/>
      <c r="B17"/>
      <c r="C17"/>
      <c r="D17"/>
      <c r="E17" s="1"/>
      <c r="F17" s="71" t="s">
        <v>572</v>
      </c>
      <c r="G17" s="2"/>
      <c r="H17" s="42"/>
      <c r="I17" s="42"/>
    </row>
    <row r="18" spans="1:9">
      <c r="A18" s="36"/>
      <c r="B18"/>
      <c r="C18"/>
      <c r="D18"/>
      <c r="E18" s="1"/>
      <c r="G18" s="2"/>
      <c r="H18" s="42"/>
      <c r="I18" s="42"/>
    </row>
    <row r="19" spans="1:9">
      <c r="A19" s="36"/>
      <c r="B19"/>
      <c r="C19"/>
      <c r="D19"/>
      <c r="E19" s="1"/>
      <c r="F19" s="71" t="s">
        <v>643</v>
      </c>
      <c r="G19" s="2"/>
      <c r="H19" s="42"/>
      <c r="I19" s="42"/>
    </row>
    <row r="20" spans="1:9">
      <c r="A20" s="36"/>
      <c r="B20"/>
      <c r="C20"/>
      <c r="D20"/>
      <c r="E20" s="1"/>
      <c r="G20" s="2"/>
      <c r="H20" s="42"/>
      <c r="I20" s="42"/>
    </row>
    <row r="21" spans="1:9">
      <c r="A21" s="36"/>
      <c r="B21"/>
      <c r="C21"/>
      <c r="D21"/>
      <c r="E21" s="1"/>
      <c r="F21" s="71" t="s">
        <v>715</v>
      </c>
      <c r="G21" s="2"/>
      <c r="H21" s="42"/>
      <c r="I21" s="42"/>
    </row>
    <row r="22" spans="1:9">
      <c r="A22" s="36"/>
      <c r="B22"/>
      <c r="C22"/>
      <c r="D22"/>
      <c r="E22" s="1"/>
      <c r="G22" s="2"/>
      <c r="H22" s="42"/>
      <c r="I22" s="42"/>
    </row>
    <row r="23" spans="1:9">
      <c r="A23" s="36"/>
      <c r="B23"/>
      <c r="C23"/>
      <c r="D23"/>
      <c r="E23" s="1"/>
      <c r="F23" s="71" t="s">
        <v>812</v>
      </c>
      <c r="G23" s="2"/>
      <c r="H23" s="42"/>
      <c r="I23" s="42"/>
    </row>
    <row r="24" spans="1:9">
      <c r="A24" s="36"/>
      <c r="B24"/>
      <c r="C24"/>
      <c r="D24"/>
      <c r="E24" s="1"/>
      <c r="G24" s="2"/>
      <c r="H24" s="42"/>
      <c r="I24" s="42"/>
    </row>
    <row r="25" spans="1:9">
      <c r="A25" s="36"/>
      <c r="B25"/>
      <c r="C25"/>
      <c r="D25"/>
      <c r="E25" s="1"/>
      <c r="F25" s="71" t="s">
        <v>901</v>
      </c>
      <c r="G25" s="2"/>
      <c r="H25" s="42"/>
      <c r="I25" s="42"/>
    </row>
    <row r="26" spans="1:9">
      <c r="A26" s="36"/>
      <c r="B26"/>
      <c r="C26"/>
      <c r="D26"/>
      <c r="E26" s="1"/>
      <c r="G26" s="2"/>
      <c r="H26" s="42"/>
      <c r="I26" s="42"/>
    </row>
    <row r="27" spans="1:9">
      <c r="A27" s="36"/>
      <c r="B27"/>
      <c r="C27"/>
      <c r="D27"/>
      <c r="E27" s="1"/>
      <c r="F27" s="71" t="s">
        <v>981</v>
      </c>
      <c r="G27" s="2"/>
      <c r="H27" s="42"/>
      <c r="I27" s="42"/>
    </row>
    <row r="28" spans="1:9">
      <c r="A28" s="36"/>
      <c r="B28"/>
      <c r="C28"/>
      <c r="D28"/>
      <c r="E28" s="1"/>
      <c r="G28" s="2"/>
      <c r="H28" s="42"/>
      <c r="I28" s="42"/>
    </row>
    <row r="29" spans="1:9">
      <c r="A29" s="36"/>
      <c r="B29"/>
      <c r="C29"/>
      <c r="D29"/>
      <c r="E29" s="1"/>
      <c r="G29" s="2"/>
      <c r="H29" s="42"/>
      <c r="I29" s="42"/>
    </row>
    <row r="30" spans="1:9">
      <c r="A30" s="36"/>
      <c r="B30"/>
      <c r="C30"/>
      <c r="D30"/>
      <c r="E30" s="1"/>
      <c r="G30" s="2"/>
      <c r="H30" s="42"/>
      <c r="I30" s="42"/>
    </row>
    <row r="31" spans="1:9">
      <c r="A31" s="36"/>
      <c r="B31"/>
      <c r="C31"/>
      <c r="D31"/>
      <c r="E31" s="1"/>
      <c r="G31" s="2"/>
      <c r="H31" s="42"/>
      <c r="I31" s="42"/>
    </row>
    <row r="32" spans="1:9">
      <c r="A32" s="36"/>
      <c r="B32"/>
      <c r="C32"/>
      <c r="D32"/>
      <c r="E32" s="1"/>
      <c r="G32" s="2"/>
      <c r="H32" s="42"/>
      <c r="I32" s="42"/>
    </row>
    <row r="33" spans="1:9">
      <c r="A33" s="36"/>
      <c r="B33"/>
      <c r="C33"/>
      <c r="D33"/>
      <c r="E33" s="1"/>
      <c r="G33" s="2"/>
      <c r="H33" s="42"/>
      <c r="I33" s="42"/>
    </row>
    <row r="34" spans="1:9">
      <c r="A34" s="36"/>
      <c r="B34"/>
      <c r="C34"/>
      <c r="D34"/>
      <c r="E34" s="1"/>
      <c r="G34" s="2"/>
      <c r="H34" s="42"/>
      <c r="I34" s="42"/>
    </row>
    <row r="35" spans="1:9">
      <c r="A35" s="36"/>
      <c r="B35"/>
      <c r="C35"/>
      <c r="D35"/>
      <c r="E35" s="1"/>
      <c r="G35" s="2"/>
      <c r="H35" s="42"/>
      <c r="I35" s="42"/>
    </row>
    <row r="36" spans="1:9">
      <c r="A36" s="36"/>
      <c r="B36"/>
      <c r="C36"/>
      <c r="D36"/>
      <c r="E36" s="1"/>
      <c r="G36" s="2"/>
      <c r="H36" s="42"/>
      <c r="I36" s="42"/>
    </row>
    <row r="37" spans="1:9">
      <c r="A37" s="36"/>
      <c r="B37"/>
      <c r="C37"/>
      <c r="D37"/>
      <c r="E37" s="1"/>
      <c r="G37" s="2"/>
      <c r="H37" s="42"/>
      <c r="I37" s="42"/>
    </row>
    <row r="38" spans="1:9">
      <c r="A38" s="36"/>
      <c r="B38"/>
      <c r="C38"/>
      <c r="D38"/>
      <c r="E38" s="1"/>
      <c r="G38" s="2"/>
      <c r="H38" s="42"/>
      <c r="I38" s="42"/>
    </row>
    <row r="39" spans="1:9">
      <c r="A39" s="36"/>
      <c r="B39"/>
      <c r="C39"/>
      <c r="D39"/>
      <c r="E39" s="1"/>
      <c r="G39" s="2"/>
      <c r="H39" s="42"/>
      <c r="I39" s="42"/>
    </row>
    <row r="40" spans="1:9">
      <c r="A40" s="36"/>
      <c r="B40"/>
      <c r="C40"/>
      <c r="D40"/>
      <c r="E40" s="1"/>
      <c r="G40" s="2"/>
      <c r="H40" s="42"/>
      <c r="I40" s="42"/>
    </row>
    <row r="41" spans="1:9">
      <c r="A41" s="36"/>
      <c r="B41"/>
      <c r="C41"/>
      <c r="D41"/>
      <c r="E41" s="1"/>
      <c r="G41" s="2"/>
      <c r="H41" s="42"/>
      <c r="I41" s="42"/>
    </row>
    <row r="42" spans="1:9">
      <c r="A42" s="36"/>
      <c r="B42"/>
      <c r="C42"/>
      <c r="D42"/>
      <c r="E42" s="1"/>
      <c r="G42" s="2"/>
      <c r="H42" s="42"/>
      <c r="I42" s="42"/>
    </row>
    <row r="43" spans="1:9">
      <c r="A43" s="36"/>
      <c r="B43"/>
      <c r="C43"/>
      <c r="D43"/>
      <c r="E43" s="1"/>
      <c r="G43" s="2"/>
      <c r="H43" s="42"/>
      <c r="I43" s="42"/>
    </row>
    <row r="44" spans="1:9">
      <c r="A44" s="36"/>
      <c r="B44"/>
      <c r="C44"/>
      <c r="D44"/>
      <c r="E44" s="1"/>
      <c r="G44" s="2"/>
      <c r="H44" s="42"/>
      <c r="I44" s="42"/>
    </row>
    <row r="45" spans="1:9">
      <c r="A45" s="36"/>
      <c r="B45"/>
      <c r="C45"/>
      <c r="D45"/>
      <c r="E45" s="1"/>
      <c r="G45" s="2"/>
      <c r="H45" s="42"/>
      <c r="I45" s="42"/>
    </row>
    <row r="46" spans="1:9">
      <c r="A46" s="36"/>
      <c r="B46"/>
      <c r="C46"/>
      <c r="D46"/>
      <c r="E46" s="1"/>
      <c r="G46" s="2"/>
      <c r="H46" s="42"/>
      <c r="I46" s="42"/>
    </row>
    <row r="47" spans="1:9">
      <c r="A47" s="36"/>
      <c r="B47"/>
      <c r="C47"/>
      <c r="D47"/>
      <c r="E47" s="1"/>
      <c r="G47" s="2"/>
      <c r="H47" s="42"/>
      <c r="I47" s="42"/>
    </row>
    <row r="48" spans="1:9">
      <c r="A48" s="36"/>
      <c r="B48"/>
      <c r="C48"/>
      <c r="D48"/>
      <c r="E48" s="1"/>
      <c r="G48" s="2"/>
      <c r="H48" s="42"/>
      <c r="I48" s="42"/>
    </row>
    <row r="49" spans="1:9">
      <c r="A49" s="36"/>
      <c r="B49"/>
      <c r="C49"/>
      <c r="D49"/>
      <c r="E49" s="1"/>
      <c r="G49" s="2"/>
      <c r="H49" s="42"/>
      <c r="I49" s="42"/>
    </row>
    <row r="50" spans="1:9">
      <c r="A50" s="36"/>
      <c r="B50"/>
      <c r="C50"/>
      <c r="D50"/>
      <c r="E50" s="1"/>
      <c r="G50" s="2"/>
      <c r="H50" s="42"/>
      <c r="I50" s="42"/>
    </row>
    <row r="51" spans="1:9">
      <c r="A51" s="36"/>
      <c r="B51"/>
      <c r="C51"/>
      <c r="D51"/>
      <c r="E51" s="1"/>
      <c r="G51" s="2"/>
      <c r="H51" s="42"/>
      <c r="I51" s="42"/>
    </row>
    <row r="52" spans="1:9">
      <c r="A52" s="36"/>
      <c r="B52"/>
      <c r="C52"/>
      <c r="D52"/>
      <c r="E52" s="1"/>
      <c r="G52" s="2"/>
      <c r="H52" s="42"/>
      <c r="I52" s="42"/>
    </row>
    <row r="53" spans="1:9">
      <c r="A53" s="36"/>
      <c r="B53"/>
      <c r="C53"/>
      <c r="D53"/>
      <c r="E53" s="1"/>
      <c r="G53" s="2"/>
      <c r="H53" s="42"/>
      <c r="I53" s="42"/>
    </row>
    <row r="54" spans="1:9">
      <c r="A54" s="36"/>
      <c r="B54"/>
      <c r="C54"/>
      <c r="D54"/>
      <c r="E54" s="1"/>
      <c r="G54" s="2"/>
      <c r="H54" s="42"/>
      <c r="I54" s="42"/>
    </row>
    <row r="55" spans="1:9">
      <c r="A55" s="36"/>
      <c r="B55"/>
      <c r="C55"/>
      <c r="D55"/>
      <c r="E55" s="1"/>
      <c r="G55" s="2"/>
      <c r="H55" s="42"/>
      <c r="I55" s="42"/>
    </row>
    <row r="56" spans="1:9">
      <c r="A56" s="36"/>
      <c r="B56"/>
      <c r="C56"/>
      <c r="D56"/>
      <c r="E56" s="1"/>
      <c r="G56" s="2"/>
      <c r="H56" s="42"/>
      <c r="I56" s="42"/>
    </row>
    <row r="57" spans="1:9">
      <c r="A57" s="36"/>
      <c r="B57"/>
      <c r="C57"/>
      <c r="D57"/>
      <c r="E57" s="1"/>
      <c r="G57" s="2"/>
      <c r="H57" s="42"/>
      <c r="I57" s="42"/>
    </row>
    <row r="58" spans="1:9">
      <c r="A58" s="36"/>
      <c r="B58"/>
      <c r="C58"/>
      <c r="D58"/>
      <c r="E58" s="1"/>
      <c r="G58" s="2"/>
      <c r="H58" s="42"/>
      <c r="I58" s="42"/>
    </row>
    <row r="59" spans="1:9">
      <c r="A59" s="36"/>
      <c r="B59"/>
      <c r="C59"/>
      <c r="D59"/>
      <c r="E59" s="1"/>
      <c r="G59" s="2"/>
      <c r="H59" s="42"/>
      <c r="I59" s="42"/>
    </row>
    <row r="60" spans="1:9">
      <c r="A60" s="36"/>
      <c r="B60"/>
      <c r="C60"/>
      <c r="D60"/>
      <c r="E60" s="1"/>
      <c r="G60" s="2"/>
      <c r="H60" s="42"/>
      <c r="I60" s="42"/>
    </row>
    <row r="61" spans="1:9">
      <c r="A61" s="36"/>
      <c r="B61"/>
      <c r="C61"/>
      <c r="D61"/>
      <c r="E61" s="1"/>
      <c r="G61" s="2"/>
      <c r="H61" s="42"/>
      <c r="I61" s="42"/>
    </row>
    <row r="62" spans="1:9">
      <c r="A62" s="36"/>
      <c r="B62"/>
      <c r="C62"/>
      <c r="D62"/>
      <c r="E62" s="1"/>
      <c r="G62" s="2"/>
      <c r="H62" s="42"/>
      <c r="I62" s="42"/>
    </row>
    <row r="63" spans="1:9">
      <c r="A63" s="36"/>
      <c r="B63"/>
      <c r="C63"/>
      <c r="D63"/>
      <c r="E63" s="1"/>
      <c r="G63" s="2"/>
      <c r="H63" s="42"/>
      <c r="I63" s="42"/>
    </row>
    <row r="64" spans="1:9">
      <c r="A64" s="36"/>
      <c r="B64"/>
      <c r="C64"/>
      <c r="D64"/>
      <c r="E64" s="1"/>
      <c r="G64" s="2"/>
      <c r="H64" s="42"/>
      <c r="I64" s="42"/>
    </row>
    <row r="65" spans="1:9">
      <c r="A65" s="36"/>
      <c r="B65"/>
      <c r="C65"/>
      <c r="D65"/>
      <c r="E65" s="1"/>
      <c r="G65" s="2"/>
      <c r="H65" s="42"/>
      <c r="I65" s="42"/>
    </row>
    <row r="66" spans="1:9">
      <c r="A66" s="36"/>
      <c r="B66"/>
      <c r="C66"/>
      <c r="D66"/>
      <c r="E66" s="1"/>
      <c r="G66" s="2"/>
      <c r="H66" s="42"/>
      <c r="I66" s="42"/>
    </row>
    <row r="67" spans="1:9">
      <c r="A67" s="36"/>
      <c r="B67"/>
      <c r="C67"/>
      <c r="D67"/>
      <c r="E67" s="1"/>
      <c r="G67" s="2"/>
      <c r="H67" s="42"/>
      <c r="I67" s="42"/>
    </row>
    <row r="68" spans="1:9">
      <c r="A68" s="36"/>
      <c r="B68"/>
      <c r="C68"/>
      <c r="D68"/>
      <c r="E68" s="1"/>
      <c r="G68" s="2"/>
      <c r="H68" s="42"/>
      <c r="I68" s="42"/>
    </row>
    <row r="69" spans="1:9">
      <c r="A69" s="36"/>
      <c r="B69"/>
      <c r="C69"/>
      <c r="D69"/>
      <c r="E69" s="1"/>
      <c r="G69" s="2"/>
      <c r="H69" s="42"/>
      <c r="I69" s="42"/>
    </row>
    <row r="70" spans="1:9">
      <c r="A70" s="36"/>
      <c r="B70"/>
      <c r="C70"/>
      <c r="D70"/>
      <c r="E70" s="1"/>
      <c r="G70" s="2"/>
      <c r="H70" s="42"/>
      <c r="I70" s="42"/>
    </row>
    <row r="71" spans="1:9">
      <c r="A71" s="36"/>
      <c r="B71"/>
      <c r="C71"/>
      <c r="D71"/>
      <c r="E71" s="1"/>
      <c r="G71" s="2"/>
      <c r="H71" s="42"/>
      <c r="I71" s="42"/>
    </row>
    <row r="72" spans="1:9">
      <c r="A72" s="36"/>
      <c r="B72"/>
      <c r="C72"/>
      <c r="D72"/>
      <c r="E72" s="1"/>
      <c r="G72" s="2"/>
      <c r="H72" s="42"/>
      <c r="I72" s="42"/>
    </row>
    <row r="73" spans="1:9">
      <c r="A73" s="36"/>
      <c r="B73"/>
      <c r="C73"/>
      <c r="D73"/>
      <c r="E73" s="1"/>
      <c r="G73" s="2"/>
      <c r="H73" s="42"/>
      <c r="I73" s="42"/>
    </row>
    <row r="74" spans="1:9">
      <c r="A74" s="36"/>
      <c r="B74"/>
      <c r="C74"/>
      <c r="D74"/>
      <c r="E74" s="1"/>
      <c r="G74" s="2"/>
      <c r="H74" s="42"/>
      <c r="I74" s="42"/>
    </row>
    <row r="75" spans="1:9">
      <c r="A75" s="36"/>
      <c r="B75"/>
      <c r="C75"/>
      <c r="D75"/>
      <c r="E75" s="1"/>
      <c r="G75" s="2"/>
      <c r="H75" s="42"/>
      <c r="I75" s="42"/>
    </row>
    <row r="76" spans="1:9">
      <c r="A76" s="36"/>
      <c r="B76"/>
      <c r="C76"/>
      <c r="D76"/>
      <c r="E76" s="1"/>
      <c r="G76" s="2"/>
      <c r="H76" s="42"/>
      <c r="I76" s="42"/>
    </row>
    <row r="77" spans="1:9">
      <c r="A77" s="36"/>
      <c r="B77"/>
      <c r="C77"/>
      <c r="D77"/>
      <c r="E77" s="1"/>
      <c r="G77" s="2"/>
      <c r="H77" s="42"/>
      <c r="I77" s="42"/>
    </row>
    <row r="78" spans="1:9">
      <c r="A78" s="36"/>
      <c r="B78"/>
      <c r="C78"/>
      <c r="D78"/>
      <c r="E78" s="1"/>
      <c r="G78" s="2"/>
      <c r="H78" s="42"/>
      <c r="I78" s="42"/>
    </row>
    <row r="79" spans="1:9">
      <c r="A79" s="36"/>
      <c r="B79"/>
      <c r="C79"/>
      <c r="D79"/>
      <c r="E79" s="1"/>
      <c r="G79" s="2"/>
      <c r="H79" s="42"/>
      <c r="I79" s="42"/>
    </row>
    <row r="80" spans="1:9">
      <c r="A80" s="36"/>
      <c r="B80"/>
      <c r="C80"/>
      <c r="D80"/>
      <c r="E80" s="1"/>
      <c r="G80" s="2"/>
      <c r="H80" s="42"/>
      <c r="I80" s="42"/>
    </row>
    <row r="81" spans="1:9">
      <c r="A81" s="36"/>
      <c r="B81"/>
      <c r="C81"/>
      <c r="D81"/>
      <c r="E81" s="1"/>
      <c r="G81" s="2"/>
      <c r="H81" s="42"/>
      <c r="I81" s="42"/>
    </row>
    <row r="82" spans="1:9">
      <c r="A82" s="36"/>
      <c r="B82"/>
      <c r="C82"/>
      <c r="D82"/>
      <c r="E82" s="1"/>
      <c r="G82" s="2"/>
      <c r="H82" s="42"/>
      <c r="I82" s="42"/>
    </row>
    <row r="83" spans="1:9">
      <c r="A83" s="36"/>
      <c r="B83"/>
      <c r="C83"/>
      <c r="D83"/>
      <c r="E83" s="1"/>
      <c r="G83" s="2"/>
      <c r="H83" s="42"/>
      <c r="I83" s="42"/>
    </row>
    <row r="84" spans="1:9">
      <c r="A84" s="36"/>
      <c r="B84"/>
      <c r="C84"/>
      <c r="D84"/>
      <c r="E84" s="1"/>
      <c r="G84" s="2"/>
      <c r="H84" s="42"/>
      <c r="I84" s="42"/>
    </row>
    <row r="85" spans="1:9">
      <c r="A85" s="36"/>
      <c r="B85"/>
      <c r="C85"/>
      <c r="D85"/>
      <c r="E85" s="1"/>
      <c r="G85" s="2"/>
      <c r="H85" s="42"/>
      <c r="I85" s="42"/>
    </row>
    <row r="86" spans="1:9">
      <c r="A86" s="36"/>
      <c r="B86"/>
      <c r="C86"/>
      <c r="D86"/>
      <c r="E86" s="1"/>
      <c r="G86" s="2"/>
      <c r="H86" s="42"/>
      <c r="I86" s="42"/>
    </row>
    <row r="87" spans="1:9">
      <c r="A87" s="36"/>
      <c r="B87"/>
      <c r="C87"/>
      <c r="D87"/>
      <c r="E87" s="1"/>
      <c r="G87" s="2"/>
      <c r="H87" s="42"/>
      <c r="I87" s="42"/>
    </row>
    <row r="88" spans="1:9">
      <c r="A88" s="36"/>
      <c r="B88"/>
      <c r="C88"/>
      <c r="D88"/>
      <c r="E88" s="1"/>
      <c r="G88" s="2"/>
      <c r="H88" s="42"/>
      <c r="I88" s="42"/>
    </row>
    <row r="89" spans="1:9">
      <c r="A89" s="36"/>
      <c r="B89"/>
      <c r="C89"/>
      <c r="D89"/>
      <c r="E89" s="1"/>
      <c r="G89" s="2"/>
      <c r="H89" s="42"/>
      <c r="I89" s="42"/>
    </row>
    <row r="90" spans="1:9">
      <c r="A90" s="36"/>
      <c r="B90"/>
      <c r="C90"/>
      <c r="D90"/>
      <c r="E90" s="1"/>
      <c r="G90" s="2"/>
      <c r="H90" s="42"/>
      <c r="I90" s="42"/>
    </row>
    <row r="91" spans="1:9">
      <c r="A91" s="36"/>
      <c r="B91"/>
      <c r="C91"/>
      <c r="D91"/>
      <c r="E91" s="1"/>
      <c r="G91" s="2"/>
      <c r="H91" s="42"/>
      <c r="I91" s="42"/>
    </row>
    <row r="92" spans="1:9">
      <c r="A92" s="36"/>
      <c r="B92"/>
      <c r="C92"/>
      <c r="D92"/>
      <c r="E92" s="1"/>
      <c r="G92" s="2"/>
      <c r="H92" s="42"/>
      <c r="I92" s="42"/>
    </row>
    <row r="93" spans="1:9">
      <c r="A93" s="36"/>
      <c r="B93"/>
      <c r="C93"/>
      <c r="D93"/>
      <c r="E93" s="1"/>
      <c r="G93" s="2"/>
      <c r="H93" s="42"/>
      <c r="I93" s="42"/>
    </row>
    <row r="94" spans="1:9">
      <c r="A94" s="36"/>
      <c r="B94"/>
      <c r="C94"/>
      <c r="D94"/>
      <c r="E94" s="1"/>
      <c r="G94" s="2"/>
      <c r="H94" s="42"/>
      <c r="I94" s="42"/>
    </row>
    <row r="95" spans="1:9">
      <c r="A95" s="36"/>
      <c r="B95"/>
      <c r="C95"/>
      <c r="D95"/>
      <c r="E95" s="1"/>
      <c r="G95" s="2"/>
      <c r="H95" s="42"/>
      <c r="I95" s="42"/>
    </row>
    <row r="96" spans="1:9">
      <c r="A96" s="36"/>
      <c r="B96"/>
      <c r="C96"/>
      <c r="D96"/>
      <c r="E96" s="1"/>
      <c r="G96" s="2"/>
      <c r="H96" s="42"/>
      <c r="I96" s="42"/>
    </row>
    <row r="97" spans="1:9">
      <c r="A97" s="36"/>
      <c r="B97"/>
      <c r="C97"/>
      <c r="D97"/>
      <c r="E97" s="1"/>
      <c r="G97" s="2"/>
      <c r="H97" s="42"/>
      <c r="I97" s="42"/>
    </row>
    <row r="98" spans="1:9">
      <c r="A98" s="36"/>
      <c r="B98"/>
      <c r="C98"/>
      <c r="D98"/>
      <c r="E98" s="1"/>
      <c r="G98" s="2"/>
      <c r="H98" s="42"/>
      <c r="I98" s="42"/>
    </row>
    <row r="99" spans="1:9">
      <c r="A99" s="36"/>
      <c r="B99"/>
      <c r="C99"/>
      <c r="D99"/>
      <c r="E99" s="1"/>
      <c r="G99" s="2"/>
      <c r="H99" s="42"/>
      <c r="I99" s="42"/>
    </row>
    <row r="100" spans="1:9">
      <c r="A100" s="36"/>
      <c r="B100"/>
      <c r="C100"/>
      <c r="D100"/>
      <c r="E100" s="1"/>
      <c r="G100" s="2"/>
      <c r="H100" s="42"/>
      <c r="I100" s="42"/>
    </row>
    <row r="101" spans="1:9">
      <c r="A101" s="36"/>
      <c r="B101"/>
      <c r="C101"/>
      <c r="D101"/>
      <c r="E101" s="1"/>
      <c r="G101" s="2"/>
      <c r="H101" s="42"/>
      <c r="I101" s="42"/>
    </row>
    <row r="102" spans="1:9">
      <c r="A102" s="36"/>
      <c r="B102"/>
      <c r="C102"/>
      <c r="D102"/>
      <c r="E102" s="1"/>
      <c r="G102" s="2"/>
      <c r="H102" s="42"/>
      <c r="I102" s="42"/>
    </row>
    <row r="103" spans="1:9">
      <c r="A103" s="36"/>
      <c r="B103"/>
      <c r="C103"/>
      <c r="D103"/>
      <c r="E103" s="1"/>
      <c r="G103" s="2"/>
      <c r="H103" s="42"/>
      <c r="I103" s="42"/>
    </row>
    <row r="104" spans="1:9">
      <c r="A104" s="36"/>
      <c r="B104"/>
      <c r="C104"/>
      <c r="D104"/>
      <c r="E104" s="1"/>
      <c r="G104" s="2"/>
      <c r="H104" s="42"/>
      <c r="I104" s="42"/>
    </row>
    <row r="105" spans="1:9">
      <c r="A105" s="36"/>
      <c r="B105"/>
      <c r="C105"/>
      <c r="D105"/>
      <c r="E105" s="1"/>
      <c r="G105" s="2"/>
      <c r="H105" s="42"/>
      <c r="I105" s="42"/>
    </row>
    <row r="106" spans="1:9">
      <c r="A106" s="36"/>
      <c r="B106"/>
      <c r="C106"/>
      <c r="D106"/>
      <c r="E106" s="1"/>
      <c r="G106" s="2"/>
      <c r="H106" s="42"/>
      <c r="I106" s="42"/>
    </row>
    <row r="107" spans="1:9">
      <c r="A107" s="36"/>
      <c r="B107"/>
      <c r="C107"/>
      <c r="D107"/>
      <c r="E107" s="1"/>
      <c r="G107" s="2"/>
      <c r="H107" s="42"/>
      <c r="I107" s="42"/>
    </row>
    <row r="108" spans="1:9">
      <c r="A108" s="36"/>
      <c r="B108"/>
      <c r="C108"/>
      <c r="D108"/>
      <c r="E108" s="1"/>
      <c r="G108" s="2"/>
      <c r="H108" s="42"/>
      <c r="I108" s="42"/>
    </row>
    <row r="109" spans="1:9">
      <c r="A109" s="36"/>
      <c r="B109"/>
      <c r="C109"/>
      <c r="D109"/>
      <c r="E109" s="1"/>
      <c r="G109" s="2"/>
      <c r="H109" s="42"/>
      <c r="I109" s="42"/>
    </row>
    <row r="110" spans="1:9">
      <c r="A110" s="36"/>
      <c r="B110"/>
      <c r="C110"/>
      <c r="D110"/>
      <c r="E110" s="1"/>
      <c r="G110" s="2"/>
      <c r="H110" s="42"/>
      <c r="I110" s="42"/>
    </row>
    <row r="111" spans="1:9">
      <c r="A111" s="36"/>
      <c r="B111"/>
      <c r="C111"/>
      <c r="D111"/>
      <c r="E111" s="1"/>
      <c r="G111" s="2"/>
      <c r="H111" s="42"/>
      <c r="I111" s="42"/>
    </row>
    <row r="112" spans="1:9">
      <c r="A112" s="36"/>
      <c r="B112"/>
      <c r="C112"/>
      <c r="D112"/>
      <c r="E112" s="1"/>
      <c r="G112" s="2"/>
      <c r="H112" s="42"/>
      <c r="I112" s="42"/>
    </row>
    <row r="113" spans="1:9">
      <c r="A113" s="36"/>
      <c r="B113"/>
      <c r="C113"/>
      <c r="D113"/>
      <c r="E113" s="1"/>
      <c r="G113" s="2"/>
      <c r="H113" s="42"/>
      <c r="I113" s="42"/>
    </row>
    <row r="114" spans="1:9">
      <c r="A114" s="36"/>
      <c r="B114"/>
      <c r="C114"/>
      <c r="D114"/>
      <c r="E114" s="1"/>
      <c r="G114" s="2"/>
      <c r="H114" s="42"/>
      <c r="I114" s="42"/>
    </row>
    <row r="115" spans="1:9">
      <c r="A115" s="36"/>
      <c r="B115"/>
      <c r="C115"/>
      <c r="D115"/>
      <c r="E115" s="1"/>
      <c r="G115" s="2"/>
      <c r="H115" s="42"/>
      <c r="I115" s="42"/>
    </row>
    <row r="116" spans="1:9">
      <c r="A116" s="36"/>
      <c r="B116"/>
      <c r="C116"/>
      <c r="D116"/>
      <c r="E116" s="1"/>
      <c r="G116" s="2"/>
      <c r="H116" s="42"/>
      <c r="I116" s="42"/>
    </row>
    <row r="117" spans="1:9">
      <c r="A117" s="36"/>
      <c r="B117"/>
      <c r="C117"/>
      <c r="D117"/>
      <c r="E117" s="1"/>
      <c r="G117" s="2"/>
      <c r="H117" s="42"/>
      <c r="I117" s="42"/>
    </row>
    <row r="118" spans="1:9">
      <c r="A118" s="36"/>
      <c r="B118"/>
      <c r="C118"/>
      <c r="D118"/>
      <c r="E118" s="1"/>
      <c r="G118" s="2"/>
      <c r="H118" s="42"/>
      <c r="I118" s="42"/>
    </row>
    <row r="119" spans="1:9">
      <c r="A119" s="36"/>
      <c r="B119"/>
      <c r="C119"/>
      <c r="D119"/>
      <c r="E119" s="1"/>
      <c r="G119" s="2"/>
      <c r="H119" s="42"/>
      <c r="I119" s="42"/>
    </row>
    <row r="120" spans="1:9">
      <c r="A120" s="36"/>
      <c r="B120"/>
      <c r="C120"/>
      <c r="D120"/>
      <c r="E120" s="1"/>
      <c r="G120" s="2"/>
      <c r="H120" s="42"/>
      <c r="I120" s="42"/>
    </row>
    <row r="121" spans="1:9">
      <c r="A121" s="36"/>
      <c r="B121"/>
      <c r="C121"/>
      <c r="D121"/>
      <c r="E121" s="1"/>
      <c r="G121" s="2"/>
      <c r="H121" s="42"/>
      <c r="I121" s="42"/>
    </row>
    <row r="122" spans="1:9">
      <c r="A122" s="36"/>
      <c r="B122"/>
      <c r="C122"/>
      <c r="D122"/>
      <c r="E122" s="1"/>
      <c r="G122" s="2"/>
      <c r="H122" s="42"/>
      <c r="I122" s="42"/>
    </row>
    <row r="123" spans="1:9">
      <c r="A123" s="36"/>
      <c r="B123"/>
      <c r="C123"/>
      <c r="D123"/>
      <c r="E123" s="1"/>
      <c r="G123" s="2"/>
      <c r="H123" s="42"/>
      <c r="I123" s="42"/>
    </row>
    <row r="124" spans="1:9">
      <c r="A124" s="36"/>
      <c r="B124"/>
      <c r="C124"/>
      <c r="D124"/>
      <c r="E124" s="1"/>
      <c r="G124" s="2"/>
      <c r="H124" s="42"/>
      <c r="I124" s="42"/>
    </row>
    <row r="125" spans="1:9">
      <c r="A125" s="36"/>
      <c r="B125"/>
      <c r="C125"/>
      <c r="D125"/>
      <c r="E125" s="1"/>
      <c r="G125" s="2"/>
      <c r="H125" s="42"/>
      <c r="I125" s="42"/>
    </row>
    <row r="126" spans="1:9">
      <c r="A126" s="36"/>
      <c r="B126"/>
      <c r="C126"/>
      <c r="D126"/>
      <c r="E126" s="1"/>
      <c r="G126" s="2"/>
      <c r="H126" s="42"/>
      <c r="I126" s="42"/>
    </row>
    <row r="127" spans="1:9">
      <c r="A127" s="36"/>
      <c r="B127"/>
      <c r="C127"/>
      <c r="D127"/>
      <c r="E127" s="1"/>
      <c r="G127" s="2"/>
      <c r="H127" s="42"/>
      <c r="I127" s="42"/>
    </row>
    <row r="128" spans="1:9">
      <c r="A128" s="36"/>
      <c r="B128"/>
      <c r="C128"/>
      <c r="D128"/>
      <c r="E128" s="1"/>
      <c r="G128" s="2"/>
      <c r="H128" s="42"/>
      <c r="I128" s="42"/>
    </row>
    <row r="129" spans="1:9">
      <c r="A129" s="36"/>
      <c r="B129"/>
      <c r="C129"/>
      <c r="D129"/>
      <c r="E129" s="1"/>
      <c r="G129" s="2"/>
      <c r="H129" s="42"/>
      <c r="I129" s="42"/>
    </row>
    <row r="130" spans="1:9">
      <c r="A130" s="36"/>
      <c r="B130"/>
      <c r="C130"/>
      <c r="D130"/>
      <c r="E130" s="1"/>
      <c r="G130" s="2"/>
      <c r="H130" s="42"/>
      <c r="I130" s="42"/>
    </row>
    <row r="131" spans="1:9">
      <c r="A131" s="36"/>
      <c r="B131"/>
      <c r="C131"/>
      <c r="D131"/>
      <c r="E131" s="1"/>
      <c r="G131" s="2"/>
      <c r="H131" s="42"/>
      <c r="I131" s="42"/>
    </row>
    <row r="132" spans="1:9">
      <c r="A132" s="36"/>
      <c r="B132"/>
      <c r="C132"/>
      <c r="D132"/>
      <c r="E132" s="1"/>
      <c r="G132" s="2"/>
      <c r="H132" s="42"/>
      <c r="I132" s="42"/>
    </row>
    <row r="133" spans="1:9">
      <c r="A133" s="36"/>
      <c r="B133"/>
      <c r="C133"/>
      <c r="D133"/>
      <c r="E133" s="1"/>
      <c r="G133" s="2"/>
      <c r="H133" s="42"/>
      <c r="I133" s="42"/>
    </row>
    <row r="134" spans="1:9">
      <c r="A134" s="36"/>
      <c r="B134"/>
      <c r="C134"/>
      <c r="D134"/>
      <c r="E134" s="1"/>
      <c r="G134" s="2"/>
      <c r="H134" s="42"/>
      <c r="I134" s="42"/>
    </row>
    <row r="135" spans="1:9">
      <c r="A135" s="36"/>
      <c r="B135"/>
      <c r="C135"/>
      <c r="D135"/>
      <c r="E135" s="1"/>
      <c r="G135" s="2"/>
      <c r="H135" s="42"/>
      <c r="I135" s="42"/>
    </row>
    <row r="136" spans="1:9">
      <c r="A136" s="36"/>
      <c r="B136"/>
      <c r="C136"/>
      <c r="D136"/>
      <c r="E136" s="1"/>
      <c r="G136" s="2"/>
      <c r="H136" s="42"/>
      <c r="I136" s="42"/>
    </row>
    <row r="137" spans="1:9">
      <c r="A137" s="36"/>
      <c r="B137"/>
      <c r="C137"/>
      <c r="D137"/>
      <c r="E137" s="1"/>
      <c r="G137" s="2"/>
      <c r="H137" s="42"/>
      <c r="I137" s="42"/>
    </row>
    <row r="138" spans="1:9">
      <c r="A138" s="36"/>
      <c r="B138"/>
      <c r="C138"/>
      <c r="D138"/>
      <c r="E138" s="1"/>
      <c r="G138" s="2"/>
      <c r="H138" s="42"/>
      <c r="I138" s="42"/>
    </row>
    <row r="139" spans="1:9">
      <c r="A139" s="36"/>
      <c r="B139"/>
      <c r="C139"/>
      <c r="D139"/>
      <c r="E139" s="1"/>
      <c r="G139" s="2"/>
      <c r="H139" s="42"/>
      <c r="I139" s="42"/>
    </row>
    <row r="140" spans="1:9">
      <c r="A140" s="36"/>
      <c r="B140"/>
      <c r="C140"/>
      <c r="D140"/>
      <c r="E140" s="1"/>
      <c r="G140" s="2"/>
      <c r="H140" s="42"/>
      <c r="I140" s="42"/>
    </row>
    <row r="141" spans="1:9">
      <c r="A141" s="36"/>
      <c r="B141"/>
      <c r="C141"/>
      <c r="D141"/>
      <c r="E141" s="1"/>
      <c r="G141" s="2"/>
      <c r="H141" s="42"/>
      <c r="I141" s="42"/>
    </row>
    <row r="142" spans="1:9">
      <c r="A142" s="36"/>
      <c r="B142"/>
      <c r="C142"/>
      <c r="D142"/>
      <c r="E142" s="1"/>
      <c r="G142" s="2"/>
      <c r="H142" s="42"/>
      <c r="I142" s="42"/>
    </row>
    <row r="143" spans="1:9">
      <c r="A143" s="36"/>
      <c r="B143"/>
      <c r="C143"/>
      <c r="D143"/>
      <c r="E143" s="1"/>
      <c r="G143" s="2"/>
      <c r="H143" s="42"/>
      <c r="I143" s="42"/>
    </row>
    <row r="144" spans="1:9">
      <c r="A144" s="36"/>
      <c r="B144"/>
      <c r="C144"/>
      <c r="D144"/>
      <c r="E144" s="1"/>
      <c r="G144" s="2"/>
      <c r="H144" s="42"/>
      <c r="I144" s="42"/>
    </row>
    <row r="145" spans="1:9">
      <c r="A145" s="36"/>
      <c r="B145"/>
      <c r="C145"/>
      <c r="D145"/>
      <c r="E145" s="1"/>
      <c r="G145" s="2"/>
      <c r="H145" s="42"/>
      <c r="I145" s="42"/>
    </row>
    <row r="146" spans="1:9">
      <c r="A146" s="36"/>
      <c r="B146"/>
      <c r="C146"/>
      <c r="D146"/>
      <c r="E146" s="1"/>
      <c r="G146" s="2"/>
      <c r="H146" s="42"/>
      <c r="I146" s="42"/>
    </row>
    <row r="147" spans="1:9">
      <c r="A147" s="36"/>
      <c r="B147"/>
      <c r="C147"/>
      <c r="D147"/>
      <c r="E147" s="1"/>
      <c r="G147" s="2"/>
      <c r="H147" s="42"/>
      <c r="I147" s="42"/>
    </row>
    <row r="148" spans="1:9">
      <c r="A148" s="36"/>
      <c r="B148"/>
      <c r="C148"/>
      <c r="D148"/>
      <c r="E148" s="1"/>
      <c r="G148" s="2"/>
      <c r="H148" s="42"/>
      <c r="I148" s="42"/>
    </row>
    <row r="149" spans="1:9">
      <c r="A149" s="36"/>
      <c r="B149"/>
      <c r="C149"/>
      <c r="D149"/>
      <c r="E149" s="1"/>
      <c r="G149" s="2"/>
      <c r="H149" s="42"/>
      <c r="I149" s="42"/>
    </row>
    <row r="150" spans="1:9">
      <c r="A150" s="36"/>
      <c r="B150"/>
      <c r="C150"/>
      <c r="D150"/>
      <c r="E150" s="1"/>
      <c r="G150" s="2"/>
      <c r="H150" s="42"/>
      <c r="I150" s="42"/>
    </row>
    <row r="151" spans="1:9">
      <c r="A151" s="36"/>
      <c r="B151"/>
      <c r="C151"/>
      <c r="D151"/>
      <c r="E151" s="1"/>
      <c r="G151" s="2"/>
      <c r="H151" s="42"/>
      <c r="I151" s="42"/>
    </row>
    <row r="152" spans="1:9">
      <c r="A152" s="36"/>
      <c r="B152"/>
      <c r="C152"/>
      <c r="D152"/>
      <c r="E152" s="1"/>
      <c r="G152" s="2"/>
      <c r="H152" s="42"/>
      <c r="I152" s="42"/>
    </row>
    <row r="153" spans="1:9">
      <c r="A153" s="36"/>
      <c r="B153"/>
      <c r="C153"/>
      <c r="D153"/>
      <c r="E153" s="1"/>
      <c r="G153" s="2"/>
      <c r="H153" s="42"/>
      <c r="I153" s="42"/>
    </row>
    <row r="154" spans="1:9">
      <c r="A154" s="36"/>
      <c r="B154"/>
      <c r="C154"/>
      <c r="D154"/>
      <c r="E154" s="1"/>
      <c r="G154" s="2"/>
      <c r="H154" s="42"/>
      <c r="I154" s="42"/>
    </row>
    <row r="155" spans="1:9">
      <c r="A155" s="36"/>
      <c r="B155"/>
      <c r="C155"/>
      <c r="D155"/>
      <c r="E155" s="1"/>
      <c r="G155" s="2"/>
      <c r="H155" s="42"/>
      <c r="I155" s="42"/>
    </row>
    <row r="156" spans="1:9">
      <c r="A156" s="36"/>
      <c r="B156"/>
      <c r="C156"/>
      <c r="D156"/>
      <c r="E156" s="1"/>
      <c r="G156" s="2"/>
      <c r="H156" s="42"/>
      <c r="I156" s="42"/>
    </row>
    <row r="157" spans="1:9">
      <c r="A157" s="36"/>
      <c r="B157"/>
      <c r="C157"/>
      <c r="D157"/>
      <c r="E157" s="1"/>
      <c r="G157" s="2"/>
      <c r="H157" s="42"/>
      <c r="I157" s="42"/>
    </row>
    <row r="158" spans="1:9">
      <c r="A158" s="36"/>
      <c r="B158"/>
      <c r="C158"/>
      <c r="D158"/>
      <c r="E158" s="1"/>
      <c r="G158" s="2"/>
      <c r="H158" s="42"/>
      <c r="I158" s="42"/>
    </row>
    <row r="159" spans="1:9">
      <c r="A159" s="36"/>
      <c r="B159"/>
      <c r="C159"/>
      <c r="D159"/>
      <c r="E159" s="1"/>
      <c r="G159" s="2"/>
      <c r="H159" s="42"/>
      <c r="I159" s="42"/>
    </row>
    <row r="160" spans="1:9">
      <c r="A160" s="36"/>
      <c r="B160"/>
      <c r="C160"/>
      <c r="D160"/>
      <c r="E160" s="1"/>
      <c r="G160" s="2"/>
      <c r="H160" s="42"/>
      <c r="I160" s="42"/>
    </row>
    <row r="161" spans="1:9">
      <c r="A161" s="36"/>
      <c r="B161"/>
      <c r="C161"/>
      <c r="D161"/>
      <c r="E161" s="1"/>
      <c r="G161" s="2"/>
      <c r="H161" s="42"/>
      <c r="I161" s="42"/>
    </row>
    <row r="162" spans="1:9">
      <c r="A162" s="36"/>
      <c r="B162"/>
      <c r="C162"/>
      <c r="D162"/>
      <c r="E162" s="1"/>
      <c r="G162" s="2"/>
      <c r="H162" s="42"/>
      <c r="I162" s="42"/>
    </row>
    <row r="163" spans="1:9">
      <c r="A163" s="36"/>
      <c r="B163"/>
      <c r="C163"/>
      <c r="D163"/>
      <c r="E163" s="1"/>
      <c r="G163" s="2"/>
      <c r="H163" s="42"/>
      <c r="I163" s="42"/>
    </row>
    <row r="164" spans="1:9">
      <c r="A164" s="36"/>
      <c r="B164"/>
      <c r="C164"/>
      <c r="D164"/>
      <c r="E164" s="1"/>
      <c r="G164" s="2"/>
      <c r="H164" s="42"/>
      <c r="I164" s="42"/>
    </row>
    <row r="165" spans="1:9">
      <c r="A165" s="36"/>
      <c r="B165"/>
      <c r="C165"/>
      <c r="D165"/>
      <c r="E165" s="1"/>
      <c r="G165" s="2"/>
      <c r="H165" s="42"/>
      <c r="I165" s="42"/>
    </row>
    <row r="166" spans="1:9">
      <c r="A166" s="36"/>
      <c r="B166"/>
      <c r="C166"/>
      <c r="D166"/>
      <c r="E166" s="1"/>
      <c r="G166" s="2"/>
      <c r="H166" s="42"/>
      <c r="I166" s="42"/>
    </row>
    <row r="167" spans="1:9">
      <c r="A167" s="36"/>
      <c r="B167"/>
      <c r="C167"/>
      <c r="D167"/>
      <c r="E167" s="1"/>
      <c r="G167" s="2"/>
      <c r="H167" s="42"/>
      <c r="I167" s="42"/>
    </row>
    <row r="168" spans="1:9">
      <c r="A168" s="36"/>
      <c r="B168"/>
      <c r="C168"/>
      <c r="D168"/>
      <c r="E168" s="1"/>
      <c r="G168" s="2"/>
      <c r="H168" s="42"/>
      <c r="I168" s="42"/>
    </row>
    <row r="169" spans="1:9">
      <c r="A169" s="36"/>
      <c r="B169"/>
      <c r="C169"/>
      <c r="D169"/>
      <c r="E169" s="1"/>
      <c r="G169" s="2"/>
      <c r="H169" s="42"/>
      <c r="I169" s="42"/>
    </row>
    <row r="170" spans="1:9">
      <c r="A170" s="36"/>
      <c r="B170"/>
      <c r="C170"/>
      <c r="D170"/>
      <c r="E170" s="1"/>
      <c r="G170" s="2"/>
      <c r="H170" s="42"/>
      <c r="I170" s="42"/>
    </row>
    <row r="171" spans="1:9">
      <c r="A171" s="36"/>
      <c r="B171"/>
      <c r="C171"/>
      <c r="D171"/>
      <c r="E171" s="1"/>
      <c r="G171" s="2"/>
      <c r="H171" s="42"/>
      <c r="I171" s="42"/>
    </row>
    <row r="172" spans="1:9">
      <c r="A172" s="36"/>
      <c r="B172"/>
      <c r="C172"/>
      <c r="D172"/>
      <c r="E172" s="1"/>
      <c r="G172" s="2"/>
      <c r="H172" s="42"/>
      <c r="I172" s="42"/>
    </row>
    <row r="173" spans="1:9">
      <c r="A173" s="36"/>
      <c r="B173"/>
      <c r="C173"/>
      <c r="D173"/>
      <c r="E173" s="1"/>
      <c r="G173" s="2"/>
      <c r="H173" s="42"/>
      <c r="I173" s="42"/>
    </row>
    <row r="174" spans="1:9">
      <c r="A174" s="36"/>
      <c r="B174"/>
      <c r="C174"/>
      <c r="D174"/>
      <c r="E174" s="1"/>
      <c r="G174" s="2"/>
      <c r="H174" s="42"/>
      <c r="I174" s="42"/>
    </row>
    <row r="175" spans="1:9">
      <c r="A175" s="36"/>
      <c r="B175"/>
      <c r="C175"/>
      <c r="D175"/>
      <c r="E175" s="1"/>
      <c r="G175" s="2"/>
      <c r="H175" s="42"/>
      <c r="I175" s="42"/>
    </row>
    <row r="176" spans="1:9">
      <c r="A176" s="36"/>
      <c r="B176"/>
      <c r="C176"/>
      <c r="D176"/>
      <c r="E176" s="1"/>
      <c r="G176" s="2"/>
      <c r="H176" s="42"/>
      <c r="I176" s="42"/>
    </row>
    <row r="177" spans="1:9">
      <c r="A177" s="36"/>
      <c r="B177"/>
      <c r="C177"/>
      <c r="D177"/>
      <c r="E177" s="1"/>
      <c r="G177" s="2"/>
      <c r="H177" s="42"/>
      <c r="I177" s="42"/>
    </row>
    <row r="178" spans="1:9">
      <c r="A178" s="36"/>
      <c r="B178"/>
      <c r="C178"/>
      <c r="D178"/>
      <c r="E178" s="1"/>
      <c r="G178" s="2"/>
      <c r="H178" s="42"/>
      <c r="I178" s="42"/>
    </row>
    <row r="179" spans="1:9">
      <c r="A179" s="36"/>
      <c r="B179"/>
      <c r="C179"/>
      <c r="D179"/>
      <c r="E179" s="1"/>
      <c r="G179" s="2"/>
      <c r="H179" s="42"/>
      <c r="I179" s="42"/>
    </row>
    <row r="180" spans="1:9">
      <c r="A180" s="36"/>
      <c r="B180"/>
      <c r="C180"/>
      <c r="D180"/>
      <c r="E180" s="1"/>
      <c r="G180" s="2"/>
      <c r="H180" s="42"/>
      <c r="I180" s="42"/>
    </row>
    <row r="181" spans="1:9">
      <c r="A181" s="36"/>
      <c r="B181"/>
      <c r="C181"/>
      <c r="D181"/>
      <c r="E181" s="1"/>
      <c r="G181" s="2"/>
      <c r="H181" s="42"/>
      <c r="I181" s="42"/>
    </row>
    <row r="182" spans="1:9">
      <c r="A182" s="36"/>
      <c r="B182"/>
      <c r="C182"/>
      <c r="D182"/>
      <c r="E182" s="1"/>
      <c r="G182" s="2"/>
      <c r="H182" s="42"/>
      <c r="I182" s="42"/>
    </row>
    <row r="183" spans="1:9">
      <c r="A183" s="36"/>
      <c r="B183"/>
      <c r="C183"/>
      <c r="D183"/>
      <c r="E183" s="1"/>
      <c r="G183" s="2"/>
      <c r="H183" s="42"/>
      <c r="I183" s="42"/>
    </row>
    <row r="184" spans="1:9">
      <c r="A184" s="36"/>
      <c r="B184"/>
      <c r="C184"/>
      <c r="D184"/>
      <c r="E184" s="1"/>
      <c r="G184" s="2"/>
      <c r="H184" s="42"/>
      <c r="I184" s="42"/>
    </row>
    <row r="185" spans="1:9">
      <c r="A185" s="36"/>
      <c r="B185"/>
      <c r="C185"/>
      <c r="D185"/>
      <c r="E185" s="1"/>
      <c r="G185" s="2"/>
      <c r="H185" s="42"/>
      <c r="I185" s="42"/>
    </row>
    <row r="186" spans="1:9">
      <c r="A186" s="36"/>
      <c r="B186"/>
      <c r="C186"/>
      <c r="D186"/>
      <c r="E186" s="1"/>
      <c r="G186" s="2"/>
      <c r="H186" s="42"/>
      <c r="I186" s="42"/>
    </row>
    <row r="187" spans="1:9">
      <c r="A187" s="36"/>
      <c r="B187"/>
      <c r="C187"/>
      <c r="D187"/>
      <c r="E187" s="1"/>
      <c r="G187" s="2"/>
      <c r="H187" s="42"/>
      <c r="I187" s="42"/>
    </row>
    <row r="188" spans="1:9">
      <c r="A188" s="36"/>
      <c r="B188"/>
      <c r="C188"/>
      <c r="D188"/>
      <c r="E188" s="1"/>
      <c r="G188" s="2"/>
      <c r="H188" s="42"/>
      <c r="I188" s="42"/>
    </row>
    <row r="189" spans="1:9">
      <c r="A189" s="36"/>
      <c r="B189"/>
      <c r="C189"/>
      <c r="D189"/>
      <c r="E189" s="1"/>
      <c r="G189" s="2"/>
      <c r="H189" s="42"/>
      <c r="I189" s="42"/>
    </row>
    <row r="190" spans="1:9">
      <c r="A190" s="36"/>
      <c r="B190"/>
      <c r="C190"/>
      <c r="D190"/>
      <c r="E190" s="1"/>
      <c r="G190" s="2"/>
      <c r="H190" s="42"/>
      <c r="I190" s="42"/>
    </row>
    <row r="191" spans="1:9">
      <c r="A191" s="36"/>
      <c r="B191"/>
      <c r="C191"/>
      <c r="D191"/>
      <c r="E191" s="1"/>
      <c r="G191" s="2"/>
      <c r="H191" s="42"/>
      <c r="I191" s="42"/>
    </row>
    <row r="192" spans="1:9">
      <c r="A192" s="36"/>
      <c r="B192"/>
      <c r="C192"/>
      <c r="D192"/>
      <c r="E192" s="1"/>
      <c r="G192" s="2"/>
      <c r="H192" s="42"/>
      <c r="I192" s="42"/>
    </row>
    <row r="193" spans="1:9">
      <c r="A193" s="36"/>
      <c r="B193"/>
      <c r="C193"/>
      <c r="D193"/>
      <c r="E193" s="1"/>
      <c r="G193" s="2"/>
      <c r="H193" s="42"/>
      <c r="I193" s="42"/>
    </row>
    <row r="194" spans="1:9">
      <c r="A194" s="36"/>
      <c r="B194"/>
      <c r="C194"/>
      <c r="D194"/>
      <c r="E194" s="1"/>
      <c r="G194" s="2"/>
      <c r="H194" s="42"/>
      <c r="I194" s="42"/>
    </row>
    <row r="195" spans="1:9">
      <c r="A195" s="36"/>
      <c r="B195"/>
      <c r="C195"/>
      <c r="D195"/>
      <c r="E195" s="1"/>
      <c r="G195" s="2"/>
      <c r="H195" s="42"/>
      <c r="I195" s="42"/>
    </row>
    <row r="196" spans="1:9">
      <c r="A196" s="36"/>
      <c r="B196"/>
      <c r="C196"/>
      <c r="D196"/>
      <c r="E196" s="1"/>
      <c r="G196" s="2"/>
      <c r="H196" s="42"/>
      <c r="I196" s="42"/>
    </row>
    <row r="197" spans="1:9">
      <c r="A197" s="36"/>
      <c r="B197"/>
      <c r="C197"/>
      <c r="D197"/>
      <c r="E197" s="1"/>
      <c r="G197" s="2"/>
      <c r="H197" s="42"/>
      <c r="I197" s="42"/>
    </row>
    <row r="198" spans="1:9">
      <c r="A198" s="36"/>
      <c r="B198"/>
      <c r="C198"/>
      <c r="D198"/>
      <c r="E198" s="1"/>
      <c r="G198" s="2"/>
      <c r="H198" s="42"/>
      <c r="I198" s="42"/>
    </row>
    <row r="199" spans="1:9">
      <c r="A199" s="36"/>
      <c r="B199"/>
      <c r="C199"/>
      <c r="D199"/>
      <c r="E199" s="1"/>
      <c r="G199" s="2"/>
      <c r="H199" s="42"/>
      <c r="I199" s="42"/>
    </row>
    <row r="200" spans="1:9">
      <c r="A200" s="36"/>
      <c r="B200"/>
      <c r="C200"/>
      <c r="D200"/>
      <c r="E200" s="1"/>
      <c r="G200" s="2"/>
      <c r="H200" s="42"/>
      <c r="I200" s="42"/>
    </row>
    <row r="201" spans="1:9">
      <c r="A201" s="36"/>
      <c r="B201"/>
      <c r="C201"/>
      <c r="D201"/>
      <c r="E201" s="1"/>
      <c r="G201" s="2"/>
      <c r="H201" s="42"/>
      <c r="I201" s="42"/>
    </row>
  </sheetData>
  <phoneticPr fontId="8" type="noConversion"/>
  <pageMargins left="0.25" right="0" top="1" bottom="1" header="0.5" footer="0.5"/>
  <pageSetup scale="94" orientation="landscape" r:id="rId1"/>
  <headerFooter alignWithMargins="0">
    <oddHeader>&amp;C&amp;"Arial,Bold"&amp;16MCCBL Vendor Payment List-UMUC</oddHeader>
    <oddFooter>&amp;LP:\GCL\FY2005\Vendor Payment List FY-05
&amp;CPage &amp;P&amp;R&amp;D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84114-73A3-49B1-B85A-8A106A7CC17D}">
  <dimension ref="A1:I35"/>
  <sheetViews>
    <sheetView topLeftCell="A18" zoomScale="120" zoomScaleNormal="120" workbookViewId="0">
      <selection activeCell="F35" sqref="F35"/>
    </sheetView>
  </sheetViews>
  <sheetFormatPr defaultRowHeight="12.75"/>
  <cols>
    <col min="2" max="2" width="11.7109375" bestFit="1" customWidth="1"/>
    <col min="5" max="5" width="14.42578125" bestFit="1" customWidth="1"/>
    <col min="6" max="6" width="30.28515625" bestFit="1" customWidth="1"/>
    <col min="7" max="7" width="14.7109375" bestFit="1" customWidth="1"/>
    <col min="8" max="9" width="11.42578125" bestFit="1" customWidth="1"/>
  </cols>
  <sheetData>
    <row r="1" spans="1:9">
      <c r="A1" s="37"/>
      <c r="B1" s="7"/>
      <c r="C1" s="7"/>
      <c r="D1" s="7"/>
      <c r="E1" s="7"/>
      <c r="H1" s="8"/>
    </row>
    <row r="2" spans="1:9" ht="13.5" thickBot="1">
      <c r="A2" s="37"/>
      <c r="B2" s="7"/>
      <c r="C2" s="7"/>
      <c r="D2" s="7"/>
      <c r="E2" s="7"/>
      <c r="H2" s="8"/>
    </row>
    <row r="3" spans="1:9" ht="13.5" thickBot="1">
      <c r="A3" s="47" t="s">
        <v>21</v>
      </c>
      <c r="B3" s="31" t="s">
        <v>3</v>
      </c>
      <c r="C3" s="31" t="s">
        <v>19</v>
      </c>
      <c r="D3" s="40" t="s">
        <v>23</v>
      </c>
      <c r="E3" s="46" t="s">
        <v>4</v>
      </c>
      <c r="F3" s="40" t="s">
        <v>5</v>
      </c>
      <c r="G3" s="40" t="s">
        <v>24</v>
      </c>
      <c r="H3" s="41" t="s">
        <v>22</v>
      </c>
      <c r="I3" s="41" t="s">
        <v>25</v>
      </c>
    </row>
    <row r="5" spans="1:9">
      <c r="F5" s="71" t="s">
        <v>101</v>
      </c>
    </row>
    <row r="7" spans="1:9">
      <c r="A7" s="36">
        <v>45526</v>
      </c>
      <c r="B7" s="1" t="s">
        <v>151</v>
      </c>
      <c r="C7" s="1"/>
      <c r="D7" s="72" t="s">
        <v>38</v>
      </c>
      <c r="E7" s="1">
        <v>22112</v>
      </c>
      <c r="F7" s="67" t="s">
        <v>152</v>
      </c>
      <c r="G7" s="72" t="s">
        <v>153</v>
      </c>
      <c r="H7" s="98">
        <v>8437.23</v>
      </c>
      <c r="I7" s="4">
        <f>H7</f>
        <v>8437.23</v>
      </c>
    </row>
    <row r="9" spans="1:9" ht="13.5" thickBot="1">
      <c r="F9" s="69" t="s">
        <v>171</v>
      </c>
      <c r="G9" s="2"/>
      <c r="H9" s="70">
        <f>+H7</f>
        <v>8437.23</v>
      </c>
      <c r="I9" s="70">
        <f>+I7</f>
        <v>8437.23</v>
      </c>
    </row>
    <row r="10" spans="1:9" ht="13.5" thickTop="1"/>
    <row r="11" spans="1:9">
      <c r="A11" s="36">
        <v>45545</v>
      </c>
      <c r="B11" s="1" t="s">
        <v>191</v>
      </c>
      <c r="C11" s="1"/>
      <c r="D11" s="1" t="s">
        <v>38</v>
      </c>
      <c r="E11" s="1">
        <v>22112</v>
      </c>
      <c r="F11" s="67" t="s">
        <v>152</v>
      </c>
      <c r="G11" s="72" t="s">
        <v>192</v>
      </c>
      <c r="H11" s="98">
        <v>10307.73</v>
      </c>
      <c r="I11" s="4">
        <f>H11</f>
        <v>10307.73</v>
      </c>
    </row>
    <row r="13" spans="1:9" ht="13.5" thickBot="1">
      <c r="F13" s="69" t="s">
        <v>246</v>
      </c>
      <c r="G13" s="2"/>
      <c r="H13" s="70">
        <f>+H11</f>
        <v>10307.73</v>
      </c>
      <c r="I13" s="70">
        <f>+I11</f>
        <v>10307.73</v>
      </c>
    </row>
    <row r="14" spans="1:9" ht="13.5" thickTop="1"/>
    <row r="15" spans="1:9">
      <c r="F15" s="71" t="s">
        <v>356</v>
      </c>
    </row>
    <row r="17" spans="1:9">
      <c r="F17" s="71" t="s">
        <v>434</v>
      </c>
    </row>
    <row r="19" spans="1:9">
      <c r="F19" s="71" t="s">
        <v>492</v>
      </c>
    </row>
    <row r="21" spans="1:9">
      <c r="A21" s="36">
        <v>45688</v>
      </c>
      <c r="B21" s="79" t="s">
        <v>551</v>
      </c>
      <c r="C21" s="1"/>
      <c r="D21" s="1" t="s">
        <v>38</v>
      </c>
      <c r="E21" s="1">
        <v>22112</v>
      </c>
      <c r="F21" s="67" t="s">
        <v>152</v>
      </c>
      <c r="G21" s="68" t="s">
        <v>552</v>
      </c>
      <c r="H21" s="99">
        <v>35278</v>
      </c>
    </row>
    <row r="22" spans="1:9">
      <c r="A22" s="36">
        <v>45688</v>
      </c>
      <c r="B22" s="79" t="s">
        <v>551</v>
      </c>
      <c r="C22" s="1"/>
      <c r="D22" s="1" t="s">
        <v>38</v>
      </c>
      <c r="E22" s="1">
        <v>22112</v>
      </c>
      <c r="F22" s="67" t="s">
        <v>152</v>
      </c>
      <c r="G22" s="68" t="s">
        <v>553</v>
      </c>
      <c r="H22" s="99">
        <v>22806.34</v>
      </c>
    </row>
    <row r="23" spans="1:9">
      <c r="A23" s="36">
        <v>45688</v>
      </c>
      <c r="B23" s="79" t="s">
        <v>551</v>
      </c>
      <c r="C23" s="1"/>
      <c r="D23" s="1" t="s">
        <v>38</v>
      </c>
      <c r="E23" s="1">
        <v>22112</v>
      </c>
      <c r="F23" s="67" t="s">
        <v>152</v>
      </c>
      <c r="G23" s="68" t="s">
        <v>554</v>
      </c>
      <c r="H23" s="99">
        <v>29157.81</v>
      </c>
      <c r="I23" s="42">
        <f>H21+H22+H23</f>
        <v>87242.15</v>
      </c>
    </row>
    <row r="25" spans="1:9" ht="13.5" thickBot="1">
      <c r="F25" s="69" t="s">
        <v>570</v>
      </c>
      <c r="G25" s="2"/>
      <c r="H25" s="70">
        <f>+H23+H22+H21</f>
        <v>87242.15</v>
      </c>
      <c r="I25" s="70">
        <f>+I23+I22+I21</f>
        <v>87242.15</v>
      </c>
    </row>
    <row r="26" spans="1:9" ht="13.5" thickTop="1"/>
    <row r="27" spans="1:9">
      <c r="F27" s="71" t="s">
        <v>643</v>
      </c>
    </row>
    <row r="29" spans="1:9">
      <c r="F29" s="71" t="s">
        <v>715</v>
      </c>
    </row>
    <row r="31" spans="1:9">
      <c r="F31" s="71" t="s">
        <v>812</v>
      </c>
    </row>
    <row r="33" spans="6:6">
      <c r="F33" s="71" t="s">
        <v>901</v>
      </c>
    </row>
    <row r="35" spans="6:6">
      <c r="F35" s="71" t="s">
        <v>981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I32"/>
  <sheetViews>
    <sheetView zoomScale="140" zoomScaleNormal="140" workbookViewId="0">
      <pane ySplit="3" topLeftCell="A13" activePane="bottomLeft" state="frozen"/>
      <selection pane="bottomLeft" activeCell="I30" sqref="I30"/>
    </sheetView>
  </sheetViews>
  <sheetFormatPr defaultColWidth="8.85546875" defaultRowHeight="12.75"/>
  <cols>
    <col min="1" max="1" width="9.7109375" style="1" customWidth="1"/>
    <col min="2" max="3" width="12.7109375" style="1" customWidth="1"/>
    <col min="4" max="4" width="10.7109375" style="1" customWidth="1"/>
    <col min="5" max="5" width="14.7109375" style="1" customWidth="1"/>
    <col min="6" max="6" width="30.7109375" customWidth="1"/>
    <col min="7" max="7" width="21.28515625" customWidth="1"/>
    <col min="8" max="8" width="14.7109375" style="8" customWidth="1"/>
    <col min="9" max="9" width="14.7109375" customWidth="1"/>
  </cols>
  <sheetData>
    <row r="2" spans="1:9" ht="13.5" thickBot="1"/>
    <row r="3" spans="1:9" ht="13.5" thickBot="1">
      <c r="A3" s="31" t="s">
        <v>21</v>
      </c>
      <c r="B3" s="31" t="s">
        <v>3</v>
      </c>
      <c r="C3" s="31" t="s">
        <v>19</v>
      </c>
      <c r="D3" s="40" t="s">
        <v>23</v>
      </c>
      <c r="E3" s="46" t="s">
        <v>4</v>
      </c>
      <c r="F3" s="40" t="s">
        <v>5</v>
      </c>
      <c r="G3" s="40" t="s">
        <v>24</v>
      </c>
      <c r="H3" s="41" t="s">
        <v>22</v>
      </c>
      <c r="I3" s="41" t="s">
        <v>25</v>
      </c>
    </row>
    <row r="5" spans="1:9">
      <c r="F5" s="71" t="s">
        <v>101</v>
      </c>
    </row>
    <row r="7" spans="1:9">
      <c r="F7" s="71" t="s">
        <v>173</v>
      </c>
    </row>
    <row r="9" spans="1:9">
      <c r="F9" s="71" t="s">
        <v>248</v>
      </c>
    </row>
    <row r="11" spans="1:9">
      <c r="F11" s="71" t="s">
        <v>356</v>
      </c>
    </row>
    <row r="13" spans="1:9">
      <c r="F13" s="71" t="s">
        <v>434</v>
      </c>
    </row>
    <row r="15" spans="1:9">
      <c r="F15" s="71" t="s">
        <v>492</v>
      </c>
    </row>
    <row r="17" spans="1:9">
      <c r="F17" s="71" t="s">
        <v>572</v>
      </c>
    </row>
    <row r="19" spans="1:9">
      <c r="F19" s="71" t="s">
        <v>643</v>
      </c>
    </row>
    <row r="21" spans="1:9">
      <c r="F21" s="71" t="s">
        <v>715</v>
      </c>
    </row>
    <row r="23" spans="1:9">
      <c r="F23" s="71" t="s">
        <v>812</v>
      </c>
    </row>
    <row r="25" spans="1:9">
      <c r="A25" s="110">
        <v>45797</v>
      </c>
      <c r="B25" s="111" t="s">
        <v>862</v>
      </c>
      <c r="C25" s="67"/>
      <c r="D25" s="111" t="s">
        <v>863</v>
      </c>
      <c r="E25" s="112">
        <v>23120</v>
      </c>
      <c r="F25" s="113" t="s">
        <v>859</v>
      </c>
      <c r="G25" s="112" t="s">
        <v>860</v>
      </c>
      <c r="H25" s="114">
        <v>480.75</v>
      </c>
      <c r="I25" s="115">
        <f>H25</f>
        <v>480.75</v>
      </c>
    </row>
    <row r="27" spans="1:9" ht="13.5" thickBot="1">
      <c r="F27" s="69" t="s">
        <v>900</v>
      </c>
      <c r="H27" s="70">
        <f>SUM(H25:H26)</f>
        <v>480.75</v>
      </c>
      <c r="I27" s="70">
        <f>SUM(I25:I26)</f>
        <v>480.75</v>
      </c>
    </row>
    <row r="28" spans="1:9" ht="13.5" thickTop="1"/>
    <row r="29" spans="1:9">
      <c r="A29" s="36">
        <v>45820</v>
      </c>
      <c r="B29" s="72" t="s">
        <v>922</v>
      </c>
      <c r="C29" s="72"/>
      <c r="D29" s="72" t="s">
        <v>863</v>
      </c>
      <c r="E29" s="1">
        <v>22115</v>
      </c>
      <c r="F29" s="67" t="s">
        <v>923</v>
      </c>
      <c r="G29" s="72" t="s">
        <v>924</v>
      </c>
      <c r="H29" s="86">
        <f>13941.68+23204.18+160504.21</f>
        <v>197650.07</v>
      </c>
      <c r="I29" s="42">
        <f>H29</f>
        <v>197650.07</v>
      </c>
    </row>
    <row r="31" spans="1:9" ht="13.5" thickBot="1">
      <c r="F31" s="69" t="s">
        <v>979</v>
      </c>
      <c r="H31" s="70">
        <f>SUM(H29:H30)</f>
        <v>197650.07</v>
      </c>
      <c r="I31" s="70">
        <f>SUM(I29:I30)</f>
        <v>197650.07</v>
      </c>
    </row>
    <row r="32" spans="1:9" ht="13.5" thickTop="1"/>
  </sheetData>
  <phoneticPr fontId="8" type="noConversion"/>
  <pageMargins left="0.5" right="0" top="1" bottom="1" header="0.5" footer="0.5"/>
  <pageSetup scale="90" orientation="landscape" r:id="rId1"/>
  <headerFooter alignWithMargins="0">
    <oddHeader>&amp;C&amp;"Arial,Bold"&amp;14MCCBL Vendor Payment Lists-CES</oddHeader>
    <oddFooter>&amp;CPage &amp;P of &amp;N&amp;R&amp;D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3:I50"/>
  <sheetViews>
    <sheetView zoomScale="140" zoomScaleNormal="140" workbookViewId="0">
      <pane ySplit="4" topLeftCell="A31" activePane="bottomLeft" state="frozen"/>
      <selection pane="bottomLeft" activeCell="F59" sqref="F59"/>
    </sheetView>
  </sheetViews>
  <sheetFormatPr defaultColWidth="8.85546875" defaultRowHeight="12.75"/>
  <cols>
    <col min="1" max="1" width="9.7109375" style="1" customWidth="1"/>
    <col min="2" max="3" width="12.7109375" style="1" customWidth="1"/>
    <col min="4" max="4" width="10.7109375" style="1" customWidth="1"/>
    <col min="5" max="5" width="14.7109375" style="1" customWidth="1"/>
    <col min="6" max="6" width="30.7109375" customWidth="1"/>
    <col min="7" max="7" width="20.7109375" customWidth="1"/>
    <col min="8" max="8" width="14.7109375" style="8" customWidth="1"/>
    <col min="9" max="9" width="14.7109375" customWidth="1"/>
    <col min="10" max="10" width="11.140625" bestFit="1" customWidth="1"/>
  </cols>
  <sheetData>
    <row r="3" spans="1:9" ht="13.5" thickBot="1"/>
    <row r="4" spans="1:9" ht="13.5" thickBot="1">
      <c r="A4" s="31" t="s">
        <v>21</v>
      </c>
      <c r="B4" s="31" t="s">
        <v>3</v>
      </c>
      <c r="C4" s="31" t="s">
        <v>19</v>
      </c>
      <c r="D4" s="40" t="s">
        <v>23</v>
      </c>
      <c r="E4" s="46" t="s">
        <v>4</v>
      </c>
      <c r="F4" s="40" t="s">
        <v>5</v>
      </c>
      <c r="G4" s="40" t="s">
        <v>24</v>
      </c>
      <c r="H4" s="41" t="s">
        <v>22</v>
      </c>
      <c r="I4" s="41" t="s">
        <v>25</v>
      </c>
    </row>
    <row r="6" spans="1:9">
      <c r="F6" s="71" t="s">
        <v>101</v>
      </c>
    </row>
    <row r="8" spans="1:9">
      <c r="A8" s="81">
        <v>45506</v>
      </c>
      <c r="B8" s="79" t="s">
        <v>102</v>
      </c>
      <c r="C8" s="1" t="s">
        <v>110</v>
      </c>
      <c r="D8" s="72" t="s">
        <v>26</v>
      </c>
      <c r="E8" s="1">
        <v>18248</v>
      </c>
      <c r="F8" s="67" t="s">
        <v>111</v>
      </c>
      <c r="G8" s="68">
        <v>3002487</v>
      </c>
      <c r="H8" s="95">
        <v>413.72</v>
      </c>
    </row>
    <row r="9" spans="1:9">
      <c r="A9" s="81">
        <v>45506</v>
      </c>
      <c r="B9" s="79" t="s">
        <v>102</v>
      </c>
      <c r="C9" s="1" t="s">
        <v>112</v>
      </c>
      <c r="D9" s="72" t="s">
        <v>26</v>
      </c>
      <c r="E9" s="1">
        <v>18248</v>
      </c>
      <c r="F9" s="67" t="s">
        <v>111</v>
      </c>
      <c r="G9" s="68">
        <v>3469872</v>
      </c>
      <c r="H9" s="95">
        <v>334</v>
      </c>
      <c r="I9" s="78">
        <f>H8+H9</f>
        <v>747.72</v>
      </c>
    </row>
    <row r="11" spans="1:9" ht="13.5" thickBot="1">
      <c r="F11" s="69" t="s">
        <v>172</v>
      </c>
      <c r="G11" s="2"/>
      <c r="H11" s="70">
        <f>+H9+H8</f>
        <v>747.72</v>
      </c>
      <c r="I11" s="70">
        <f>+I9</f>
        <v>747.72</v>
      </c>
    </row>
    <row r="12" spans="1:9" ht="13.5" thickTop="1"/>
    <row r="13" spans="1:9">
      <c r="A13" s="36">
        <v>45560</v>
      </c>
      <c r="B13" s="1" t="s">
        <v>226</v>
      </c>
      <c r="C13" s="72" t="s">
        <v>235</v>
      </c>
      <c r="D13" s="1" t="s">
        <v>26</v>
      </c>
      <c r="E13" s="1">
        <v>21519</v>
      </c>
      <c r="F13" s="67" t="s">
        <v>236</v>
      </c>
      <c r="G13" s="68">
        <v>122337994</v>
      </c>
      <c r="H13" s="102">
        <v>6122.75</v>
      </c>
      <c r="I13" s="42">
        <f>H13</f>
        <v>6122.75</v>
      </c>
    </row>
    <row r="14" spans="1:9">
      <c r="A14" s="36">
        <v>45560</v>
      </c>
      <c r="B14" s="1" t="s">
        <v>226</v>
      </c>
      <c r="C14" s="72" t="s">
        <v>237</v>
      </c>
      <c r="D14" s="1" t="s">
        <v>26</v>
      </c>
      <c r="E14" s="1">
        <v>21519</v>
      </c>
      <c r="F14" s="67" t="s">
        <v>236</v>
      </c>
      <c r="G14" s="103">
        <v>122348963</v>
      </c>
      <c r="H14" s="102">
        <v>1168.4100000000001</v>
      </c>
      <c r="I14" s="42">
        <f>H14</f>
        <v>1168.4100000000001</v>
      </c>
    </row>
    <row r="16" spans="1:9" ht="13.5" thickBot="1">
      <c r="F16" s="69" t="s">
        <v>247</v>
      </c>
      <c r="G16" s="2"/>
      <c r="H16" s="70">
        <f>+H14+H13</f>
        <v>7291.16</v>
      </c>
      <c r="I16" s="70">
        <f>+I14+I13</f>
        <v>7291.16</v>
      </c>
    </row>
    <row r="17" spans="1:9" ht="13.5" thickTop="1"/>
    <row r="18" spans="1:9">
      <c r="A18" s="36">
        <v>45586</v>
      </c>
      <c r="B18" s="79" t="s">
        <v>271</v>
      </c>
      <c r="C18" t="s">
        <v>290</v>
      </c>
      <c r="D18" s="1" t="s">
        <v>26</v>
      </c>
      <c r="E18" s="1">
        <v>18248</v>
      </c>
      <c r="F18" t="s">
        <v>291</v>
      </c>
      <c r="G18" s="1" t="s">
        <v>292</v>
      </c>
      <c r="H18" s="99">
        <v>50862</v>
      </c>
      <c r="I18" s="42">
        <f>H18</f>
        <v>50862</v>
      </c>
    </row>
    <row r="20" spans="1:9" ht="13.5" thickBot="1">
      <c r="F20" s="69" t="s">
        <v>355</v>
      </c>
      <c r="H20" s="70">
        <f>H18</f>
        <v>50862</v>
      </c>
      <c r="I20" s="70">
        <f>I18</f>
        <v>50862</v>
      </c>
    </row>
    <row r="21" spans="1:9" ht="13.5" thickTop="1"/>
    <row r="22" spans="1:9">
      <c r="F22" s="71" t="s">
        <v>434</v>
      </c>
    </row>
    <row r="24" spans="1:9">
      <c r="A24" s="36">
        <v>45630</v>
      </c>
      <c r="B24" s="1" t="s">
        <v>435</v>
      </c>
      <c r="C24" t="s">
        <v>441</v>
      </c>
      <c r="D24" s="1" t="s">
        <v>26</v>
      </c>
      <c r="E24" s="1">
        <v>18248</v>
      </c>
      <c r="F24" s="67" t="s">
        <v>442</v>
      </c>
      <c r="G24" s="68" t="s">
        <v>443</v>
      </c>
      <c r="H24" s="99">
        <v>18805.84</v>
      </c>
      <c r="I24" s="42">
        <f>H24</f>
        <v>18805.84</v>
      </c>
    </row>
    <row r="25" spans="1:9">
      <c r="A25" s="36">
        <v>45630</v>
      </c>
      <c r="B25" s="1" t="s">
        <v>435</v>
      </c>
      <c r="C25" t="s">
        <v>448</v>
      </c>
      <c r="D25" s="1" t="s">
        <v>26</v>
      </c>
      <c r="E25" s="1">
        <v>21519</v>
      </c>
      <c r="F25" s="67" t="s">
        <v>236</v>
      </c>
      <c r="G25" s="72">
        <v>122592309</v>
      </c>
      <c r="H25" s="99">
        <v>19429.22</v>
      </c>
      <c r="I25" s="42">
        <f>H25</f>
        <v>19429.22</v>
      </c>
    </row>
    <row r="27" spans="1:9" ht="13.5" thickBot="1">
      <c r="F27" s="69" t="s">
        <v>491</v>
      </c>
      <c r="G27" s="2"/>
      <c r="H27" s="70">
        <f>+H25+H24</f>
        <v>38235.06</v>
      </c>
      <c r="I27" s="70">
        <f>+I25+I24</f>
        <v>38235.06</v>
      </c>
    </row>
    <row r="28" spans="1:9" ht="13.5" thickTop="1"/>
    <row r="29" spans="1:9">
      <c r="A29" s="36">
        <v>45664</v>
      </c>
      <c r="B29" s="79" t="s">
        <v>496</v>
      </c>
      <c r="C29" s="1" t="s">
        <v>500</v>
      </c>
      <c r="D29" s="1" t="s">
        <v>26</v>
      </c>
      <c r="E29" s="1">
        <v>18248</v>
      </c>
      <c r="F29" s="67" t="s">
        <v>111</v>
      </c>
      <c r="G29" s="68" t="s">
        <v>501</v>
      </c>
      <c r="H29" s="99">
        <v>695.09</v>
      </c>
    </row>
    <row r="30" spans="1:9">
      <c r="A30" s="36">
        <v>45664</v>
      </c>
      <c r="B30" s="79" t="s">
        <v>496</v>
      </c>
      <c r="C30" s="1" t="s">
        <v>502</v>
      </c>
      <c r="D30" s="1" t="s">
        <v>26</v>
      </c>
      <c r="E30" s="1">
        <v>18248</v>
      </c>
      <c r="F30" s="67" t="s">
        <v>111</v>
      </c>
      <c r="G30" s="68" t="s">
        <v>503</v>
      </c>
      <c r="H30" s="99">
        <v>3141.05</v>
      </c>
    </row>
    <row r="31" spans="1:9">
      <c r="A31" s="36">
        <v>45664</v>
      </c>
      <c r="B31" s="79" t="s">
        <v>496</v>
      </c>
      <c r="C31" s="1" t="s">
        <v>504</v>
      </c>
      <c r="D31" s="1" t="s">
        <v>26</v>
      </c>
      <c r="E31" s="1">
        <v>18248</v>
      </c>
      <c r="F31" s="67" t="s">
        <v>111</v>
      </c>
      <c r="G31" s="72">
        <v>1135599</v>
      </c>
      <c r="H31" s="99">
        <v>23318.400000000001</v>
      </c>
    </row>
    <row r="32" spans="1:9">
      <c r="A32" s="36">
        <v>45664</v>
      </c>
      <c r="B32" s="79" t="s">
        <v>496</v>
      </c>
      <c r="C32" s="1" t="s">
        <v>505</v>
      </c>
      <c r="D32" s="1" t="s">
        <v>26</v>
      </c>
      <c r="E32" s="1">
        <v>18248</v>
      </c>
      <c r="F32" s="67" t="s">
        <v>111</v>
      </c>
      <c r="G32" s="68" t="s">
        <v>506</v>
      </c>
      <c r="H32" s="99">
        <v>4440.1000000000004</v>
      </c>
    </row>
    <row r="33" spans="1:9">
      <c r="A33" s="36">
        <v>45678</v>
      </c>
      <c r="B33" s="79" t="s">
        <v>530</v>
      </c>
      <c r="C33" s="1" t="s">
        <v>545</v>
      </c>
      <c r="D33" s="1" t="s">
        <v>26</v>
      </c>
      <c r="E33" s="1">
        <v>18248</v>
      </c>
      <c r="F33" s="2" t="s">
        <v>40</v>
      </c>
      <c r="G33" s="1">
        <v>74</v>
      </c>
      <c r="H33" s="93">
        <v>512610</v>
      </c>
      <c r="I33" s="42">
        <f>H29+H30+H31+H32+H33</f>
        <v>544204.64</v>
      </c>
    </row>
    <row r="35" spans="1:9" ht="13.5" thickBot="1">
      <c r="F35" s="69" t="s">
        <v>571</v>
      </c>
      <c r="G35" s="2"/>
      <c r="H35" s="70">
        <f>+H33+H32+H29+H30+H31</f>
        <v>544204.64</v>
      </c>
      <c r="I35" s="70">
        <f>+I33+I32+I29+I30+I31</f>
        <v>544204.64</v>
      </c>
    </row>
    <row r="36" spans="1:9" ht="13.5" thickTop="1"/>
    <row r="37" spans="1:9">
      <c r="F37" s="71" t="s">
        <v>643</v>
      </c>
    </row>
    <row r="39" spans="1:9">
      <c r="F39" s="71" t="s">
        <v>715</v>
      </c>
    </row>
    <row r="41" spans="1:9">
      <c r="A41" s="36">
        <v>45775</v>
      </c>
      <c r="B41" s="1" t="s">
        <v>766</v>
      </c>
      <c r="C41" s="67" t="s">
        <v>767</v>
      </c>
      <c r="D41" s="1" t="s">
        <v>26</v>
      </c>
      <c r="E41" s="1">
        <v>21519</v>
      </c>
      <c r="F41" s="67" t="s">
        <v>768</v>
      </c>
      <c r="G41" s="68" t="s">
        <v>769</v>
      </c>
      <c r="H41" s="99">
        <v>12500</v>
      </c>
      <c r="I41" s="42">
        <f>H41</f>
        <v>12500</v>
      </c>
    </row>
    <row r="43" spans="1:9" ht="13.5" thickBot="1">
      <c r="F43" s="69" t="s">
        <v>985</v>
      </c>
      <c r="H43" s="70">
        <f>H41</f>
        <v>12500</v>
      </c>
      <c r="I43" s="70">
        <f>I41</f>
        <v>12500</v>
      </c>
    </row>
    <row r="44" spans="1:9" ht="13.5" thickTop="1"/>
    <row r="45" spans="1:9">
      <c r="F45" s="71" t="s">
        <v>901</v>
      </c>
    </row>
    <row r="47" spans="1:9">
      <c r="A47" s="36">
        <v>45828</v>
      </c>
      <c r="B47" s="72" t="s">
        <v>925</v>
      </c>
      <c r="C47" s="67" t="s">
        <v>969</v>
      </c>
      <c r="D47" s="72" t="s">
        <v>26</v>
      </c>
      <c r="E47" s="1">
        <v>18248</v>
      </c>
      <c r="F47" s="73" t="s">
        <v>932</v>
      </c>
      <c r="G47" s="68">
        <v>514542</v>
      </c>
      <c r="H47" s="99">
        <v>14042</v>
      </c>
      <c r="I47" s="42">
        <f>H47</f>
        <v>14042</v>
      </c>
    </row>
    <row r="49" spans="6:9" ht="13.5" thickBot="1">
      <c r="F49" s="69" t="s">
        <v>984</v>
      </c>
      <c r="H49" s="70">
        <f>H47</f>
        <v>14042</v>
      </c>
      <c r="I49" s="70">
        <f>I47</f>
        <v>14042</v>
      </c>
    </row>
    <row r="50" spans="6:9" ht="13.5" thickTop="1"/>
  </sheetData>
  <phoneticPr fontId="8" type="noConversion"/>
  <pageMargins left="0.5" right="0" top="1" bottom="1" header="0.5" footer="0.5"/>
  <pageSetup scale="90" orientation="landscape" r:id="rId1"/>
  <headerFooter alignWithMargins="0">
    <oddHeader>&amp;C&amp;"Arial,Bold"&amp;14MCCBL-Vendor Payment List-USM</oddHeader>
    <oddFooter>&amp;CPage &amp;P of &amp;N&amp;R&amp;D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90"/>
  <sheetViews>
    <sheetView zoomScale="140" zoomScaleNormal="140" workbookViewId="0">
      <pane ySplit="3" topLeftCell="A71" activePane="bottomLeft" state="frozen"/>
      <selection pane="bottomLeft" activeCell="I88" sqref="I88"/>
    </sheetView>
  </sheetViews>
  <sheetFormatPr defaultColWidth="8.85546875" defaultRowHeight="12.75"/>
  <cols>
    <col min="1" max="1" width="9.7109375" style="1" customWidth="1"/>
    <col min="2" max="2" width="12.7109375" style="1" customWidth="1"/>
    <col min="3" max="3" width="13.5703125" style="1" customWidth="1"/>
    <col min="4" max="4" width="9.7109375" style="1" customWidth="1"/>
    <col min="5" max="5" width="14.7109375" style="1" customWidth="1"/>
    <col min="6" max="6" width="35.7109375" style="2" customWidth="1"/>
    <col min="7" max="7" width="14.7109375" style="8" customWidth="1"/>
    <col min="8" max="9" width="14.7109375" customWidth="1"/>
  </cols>
  <sheetData>
    <row r="1" spans="1:9" ht="12" customHeight="1"/>
    <row r="2" spans="1:9" ht="13.5" thickBot="1"/>
    <row r="3" spans="1:9" ht="13.5" thickBot="1">
      <c r="A3" s="31" t="s">
        <v>21</v>
      </c>
      <c r="B3" s="31" t="s">
        <v>3</v>
      </c>
      <c r="C3" s="31" t="s">
        <v>19</v>
      </c>
      <c r="D3" s="40" t="s">
        <v>23</v>
      </c>
      <c r="E3" s="46" t="s">
        <v>4</v>
      </c>
      <c r="F3" s="40" t="s">
        <v>5</v>
      </c>
      <c r="G3" s="40" t="s">
        <v>0</v>
      </c>
      <c r="H3" s="41" t="s">
        <v>22</v>
      </c>
      <c r="I3" s="41" t="s">
        <v>25</v>
      </c>
    </row>
    <row r="5" spans="1:9" ht="12.75" customHeight="1">
      <c r="A5" s="81">
        <v>45498</v>
      </c>
      <c r="B5" s="72" t="s">
        <v>59</v>
      </c>
      <c r="C5" s="72" t="s">
        <v>74</v>
      </c>
      <c r="D5" s="72" t="s">
        <v>13</v>
      </c>
      <c r="E5" s="1">
        <v>22107</v>
      </c>
      <c r="F5" s="67" t="s">
        <v>39</v>
      </c>
      <c r="G5" s="72">
        <v>4619</v>
      </c>
      <c r="H5" s="77">
        <v>180717.61</v>
      </c>
      <c r="I5" s="42">
        <f>H5</f>
        <v>180717.61</v>
      </c>
    </row>
    <row r="6" spans="1:9" ht="15">
      <c r="A6" s="81">
        <v>45483</v>
      </c>
      <c r="B6" s="79" t="s">
        <v>48</v>
      </c>
      <c r="C6" s="1" t="s">
        <v>65</v>
      </c>
      <c r="D6" s="72" t="s">
        <v>13</v>
      </c>
      <c r="E6" s="1">
        <v>23109</v>
      </c>
      <c r="F6" s="67" t="s">
        <v>49</v>
      </c>
      <c r="G6" s="76" t="s">
        <v>50</v>
      </c>
      <c r="H6" s="77">
        <v>3516527</v>
      </c>
      <c r="I6" s="42">
        <f>H6</f>
        <v>3516527</v>
      </c>
    </row>
    <row r="8" spans="1:9" ht="13.5" thickBot="1">
      <c r="F8" s="69" t="s">
        <v>97</v>
      </c>
      <c r="G8" s="2"/>
      <c r="H8" s="70">
        <f>H5+H6</f>
        <v>3697244.61</v>
      </c>
      <c r="I8" s="70">
        <f>I5+I6</f>
        <v>3697244.61</v>
      </c>
    </row>
    <row r="9" spans="1:9" ht="13.5" thickTop="1"/>
    <row r="10" spans="1:9" ht="15">
      <c r="A10" s="81">
        <v>45506</v>
      </c>
      <c r="B10" s="79" t="s">
        <v>102</v>
      </c>
      <c r="C10" s="1" t="s">
        <v>108</v>
      </c>
      <c r="D10" s="72" t="s">
        <v>13</v>
      </c>
      <c r="E10" s="1">
        <v>23109</v>
      </c>
      <c r="F10" s="67" t="s">
        <v>49</v>
      </c>
      <c r="G10" s="100" t="s">
        <v>109</v>
      </c>
      <c r="H10" s="93">
        <v>4430468.0999999996</v>
      </c>
      <c r="I10" s="78">
        <f>H10</f>
        <v>4430468.0999999996</v>
      </c>
    </row>
    <row r="12" spans="1:9" ht="13.5" thickBot="1">
      <c r="F12" s="69" t="s">
        <v>163</v>
      </c>
      <c r="G12" s="2"/>
      <c r="H12" s="70">
        <f>+H10</f>
        <v>4430468.0999999996</v>
      </c>
      <c r="I12" s="70">
        <f>+I10</f>
        <v>4430468.0999999996</v>
      </c>
    </row>
    <row r="13" spans="1:9" ht="13.5" thickTop="1"/>
    <row r="14" spans="1:9">
      <c r="F14" s="71" t="s">
        <v>248</v>
      </c>
    </row>
    <row r="16" spans="1:9">
      <c r="A16" s="36">
        <v>45586</v>
      </c>
      <c r="B16" s="79" t="s">
        <v>271</v>
      </c>
      <c r="C16" t="s">
        <v>277</v>
      </c>
      <c r="D16" s="1" t="s">
        <v>13</v>
      </c>
      <c r="E16" s="1">
        <v>20303</v>
      </c>
      <c r="F16" s="67" t="s">
        <v>49</v>
      </c>
      <c r="G16" s="68" t="s">
        <v>275</v>
      </c>
      <c r="H16" s="99">
        <v>150000</v>
      </c>
      <c r="I16" s="42">
        <f>H16</f>
        <v>150000</v>
      </c>
    </row>
    <row r="17" spans="1:9">
      <c r="A17" s="36">
        <v>45586</v>
      </c>
      <c r="B17" s="79" t="s">
        <v>271</v>
      </c>
      <c r="C17" t="s">
        <v>274</v>
      </c>
      <c r="D17" s="1" t="s">
        <v>13</v>
      </c>
      <c r="E17" s="1">
        <v>22107</v>
      </c>
      <c r="F17" s="67" t="s">
        <v>49</v>
      </c>
      <c r="G17" s="68" t="s">
        <v>275</v>
      </c>
      <c r="H17" s="99">
        <v>415000</v>
      </c>
      <c r="I17" s="42">
        <f>H17</f>
        <v>415000</v>
      </c>
    </row>
    <row r="18" spans="1:9">
      <c r="A18" s="36">
        <v>45586</v>
      </c>
      <c r="B18" s="79" t="s">
        <v>271</v>
      </c>
      <c r="C18" t="s">
        <v>276</v>
      </c>
      <c r="D18" s="1" t="s">
        <v>13</v>
      </c>
      <c r="E18" s="1">
        <v>23109</v>
      </c>
      <c r="F18" s="67" t="s">
        <v>49</v>
      </c>
      <c r="G18" t="s">
        <v>275</v>
      </c>
      <c r="H18" s="99">
        <v>1528320.75</v>
      </c>
    </row>
    <row r="19" spans="1:9">
      <c r="A19" s="36">
        <v>45594</v>
      </c>
      <c r="B19" s="1" t="s">
        <v>314</v>
      </c>
      <c r="C19" t="s">
        <v>315</v>
      </c>
      <c r="D19" s="1" t="s">
        <v>13</v>
      </c>
      <c r="E19" s="1">
        <v>23109</v>
      </c>
      <c r="F19" s="67" t="s">
        <v>49</v>
      </c>
      <c r="G19" s="68" t="s">
        <v>316</v>
      </c>
      <c r="H19" s="99">
        <v>1415173</v>
      </c>
    </row>
    <row r="20" spans="1:9">
      <c r="A20" s="36">
        <v>45594</v>
      </c>
      <c r="B20" s="1" t="s">
        <v>314</v>
      </c>
      <c r="C20" t="s">
        <v>317</v>
      </c>
      <c r="D20" s="1" t="s">
        <v>13</v>
      </c>
      <c r="E20" s="1">
        <v>23109</v>
      </c>
      <c r="F20" s="67" t="s">
        <v>49</v>
      </c>
      <c r="G20" s="68" t="s">
        <v>318</v>
      </c>
      <c r="H20" s="99">
        <v>2234607</v>
      </c>
    </row>
    <row r="21" spans="1:9">
      <c r="A21" s="36">
        <v>45586</v>
      </c>
      <c r="B21" s="79" t="s">
        <v>271</v>
      </c>
      <c r="C21" t="s">
        <v>293</v>
      </c>
      <c r="D21" s="1" t="s">
        <v>13</v>
      </c>
      <c r="E21" s="1">
        <v>23109</v>
      </c>
      <c r="F21" t="s">
        <v>294</v>
      </c>
      <c r="G21" t="s">
        <v>295</v>
      </c>
      <c r="H21" s="99">
        <v>15769.6</v>
      </c>
    </row>
    <row r="22" spans="1:9">
      <c r="A22" s="36">
        <v>45594</v>
      </c>
      <c r="B22" s="1" t="s">
        <v>314</v>
      </c>
      <c r="C22" t="s">
        <v>319</v>
      </c>
      <c r="D22" s="1" t="s">
        <v>13</v>
      </c>
      <c r="E22" s="1">
        <v>23109</v>
      </c>
      <c r="F22" s="67" t="s">
        <v>294</v>
      </c>
      <c r="G22" s="72" t="s">
        <v>320</v>
      </c>
      <c r="H22" s="99">
        <v>12902.4</v>
      </c>
    </row>
    <row r="23" spans="1:9">
      <c r="A23" s="36">
        <v>45579</v>
      </c>
      <c r="B23" s="1" t="s">
        <v>266</v>
      </c>
      <c r="D23" s="1" t="s">
        <v>13</v>
      </c>
      <c r="E23" s="1">
        <v>23109</v>
      </c>
      <c r="F23" s="67" t="s">
        <v>267</v>
      </c>
      <c r="G23" s="68" t="s">
        <v>268</v>
      </c>
      <c r="H23" s="99">
        <v>2144511.2000000002</v>
      </c>
      <c r="I23" s="42"/>
    </row>
    <row r="24" spans="1:9" ht="15">
      <c r="A24" s="81">
        <v>45575</v>
      </c>
      <c r="B24" s="79" t="s">
        <v>260</v>
      </c>
      <c r="C24" s="73" t="s">
        <v>261</v>
      </c>
      <c r="D24" s="1" t="s">
        <v>13</v>
      </c>
      <c r="E24" s="1">
        <v>23109</v>
      </c>
      <c r="F24" s="67" t="s">
        <v>262</v>
      </c>
      <c r="G24" s="76" t="s">
        <v>263</v>
      </c>
      <c r="H24" s="77">
        <v>90810.6</v>
      </c>
    </row>
    <row r="25" spans="1:9" ht="15">
      <c r="A25" s="81">
        <v>45575</v>
      </c>
      <c r="B25" s="79" t="s">
        <v>260</v>
      </c>
      <c r="C25" s="73" t="s">
        <v>264</v>
      </c>
      <c r="D25" s="1" t="s">
        <v>13</v>
      </c>
      <c r="E25" s="1">
        <v>23109</v>
      </c>
      <c r="F25" s="67" t="s">
        <v>262</v>
      </c>
      <c r="G25" s="76" t="s">
        <v>265</v>
      </c>
      <c r="H25" s="77">
        <v>18208.080000000002</v>
      </c>
      <c r="I25" s="42">
        <f>SUM(H18:H25)</f>
        <v>7460302.6299999999</v>
      </c>
    </row>
    <row r="27" spans="1:9" ht="13.5" thickBot="1">
      <c r="F27" s="69" t="s">
        <v>348</v>
      </c>
      <c r="H27" s="70">
        <f>SUM(H16:H25)</f>
        <v>8025302.6299999999</v>
      </c>
      <c r="I27" s="70">
        <f>SUM(I16:I25)</f>
        <v>8025302.6299999999</v>
      </c>
    </row>
    <row r="28" spans="1:9" ht="13.5" thickTop="1"/>
    <row r="29" spans="1:9">
      <c r="A29" s="36">
        <v>45607</v>
      </c>
      <c r="B29" s="1" t="s">
        <v>373</v>
      </c>
      <c r="C29" t="s">
        <v>374</v>
      </c>
      <c r="D29" s="1" t="s">
        <v>13</v>
      </c>
      <c r="E29" s="1">
        <v>22107</v>
      </c>
      <c r="F29" s="67" t="s">
        <v>39</v>
      </c>
      <c r="G29" s="68">
        <v>4632</v>
      </c>
      <c r="H29" s="99">
        <v>66245.2</v>
      </c>
    </row>
    <row r="30" spans="1:9">
      <c r="A30" s="36">
        <v>45607</v>
      </c>
      <c r="B30" s="1" t="s">
        <v>373</v>
      </c>
      <c r="C30" t="s">
        <v>375</v>
      </c>
      <c r="D30" s="1" t="s">
        <v>13</v>
      </c>
      <c r="E30" s="1">
        <v>22107</v>
      </c>
      <c r="F30" s="67" t="s">
        <v>376</v>
      </c>
      <c r="G30" s="68" t="s">
        <v>377</v>
      </c>
      <c r="H30" s="99">
        <v>93808.97</v>
      </c>
    </row>
    <row r="31" spans="1:9">
      <c r="A31" s="36">
        <v>45607</v>
      </c>
      <c r="B31" s="1" t="s">
        <v>373</v>
      </c>
      <c r="C31" t="s">
        <v>378</v>
      </c>
      <c r="D31" s="1" t="s">
        <v>13</v>
      </c>
      <c r="E31" s="1">
        <v>22107</v>
      </c>
      <c r="F31" s="67" t="s">
        <v>376</v>
      </c>
      <c r="G31" s="68" t="s">
        <v>379</v>
      </c>
      <c r="H31" s="99">
        <v>2000</v>
      </c>
      <c r="I31" s="42">
        <f>H29+H30+H31</f>
        <v>162054.16999999998</v>
      </c>
    </row>
    <row r="32" spans="1:9">
      <c r="A32" s="36">
        <v>45601</v>
      </c>
      <c r="B32" s="1" t="s">
        <v>364</v>
      </c>
      <c r="C32"/>
      <c r="D32" s="1" t="s">
        <v>13</v>
      </c>
      <c r="E32" s="1">
        <v>23109</v>
      </c>
      <c r="F32" s="67" t="s">
        <v>365</v>
      </c>
      <c r="G32" s="68" t="s">
        <v>366</v>
      </c>
      <c r="H32" s="99">
        <v>153665.51999999999</v>
      </c>
      <c r="I32" s="42">
        <f>H32</f>
        <v>153665.51999999999</v>
      </c>
    </row>
    <row r="34" spans="1:9" ht="13.5" thickBot="1">
      <c r="F34" s="69" t="s">
        <v>429</v>
      </c>
      <c r="H34" s="70">
        <f>SUM(H29:H32)</f>
        <v>315719.68999999994</v>
      </c>
      <c r="I34" s="70">
        <f>SUM(I29:I32)</f>
        <v>315719.68999999994</v>
      </c>
    </row>
    <row r="35" spans="1:9" ht="13.5" thickTop="1"/>
    <row r="36" spans="1:9">
      <c r="A36" s="36">
        <v>45645</v>
      </c>
      <c r="B36" s="1" t="s">
        <v>476</v>
      </c>
      <c r="C36" t="s">
        <v>477</v>
      </c>
      <c r="D36" s="1" t="s">
        <v>13</v>
      </c>
      <c r="E36" s="1">
        <v>22107</v>
      </c>
      <c r="F36" s="67" t="s">
        <v>39</v>
      </c>
      <c r="G36" s="72">
        <v>4665</v>
      </c>
      <c r="H36" s="99">
        <v>54787.79</v>
      </c>
      <c r="I36" s="42">
        <f>H36</f>
        <v>54787.79</v>
      </c>
    </row>
    <row r="37" spans="1:9">
      <c r="A37" s="36">
        <v>45638</v>
      </c>
      <c r="B37" s="1" t="s">
        <v>457</v>
      </c>
      <c r="C37"/>
      <c r="D37" s="1" t="s">
        <v>13</v>
      </c>
      <c r="E37" s="1">
        <v>23109</v>
      </c>
      <c r="F37" s="67" t="s">
        <v>36</v>
      </c>
      <c r="G37" s="68" t="s">
        <v>458</v>
      </c>
      <c r="H37" s="85">
        <v>45146</v>
      </c>
      <c r="I37" s="42">
        <f>H37</f>
        <v>45146</v>
      </c>
    </row>
    <row r="39" spans="1:9" ht="13.5" thickBot="1">
      <c r="F39" s="69" t="s">
        <v>484</v>
      </c>
      <c r="H39" s="70">
        <f>SUM(H36:H37)</f>
        <v>99933.790000000008</v>
      </c>
      <c r="I39" s="70">
        <f>SUM(I36:I37)</f>
        <v>99933.790000000008</v>
      </c>
    </row>
    <row r="40" spans="1:9" ht="13.5" thickTop="1"/>
    <row r="41" spans="1:9">
      <c r="A41" s="36">
        <v>45660</v>
      </c>
      <c r="B41" s="1" t="s">
        <v>493</v>
      </c>
      <c r="C41" s="1" t="s">
        <v>494</v>
      </c>
      <c r="D41" s="1" t="s">
        <v>13</v>
      </c>
      <c r="E41" s="3">
        <v>22107</v>
      </c>
      <c r="F41" s="67" t="s">
        <v>376</v>
      </c>
      <c r="G41" s="72" t="s">
        <v>495</v>
      </c>
      <c r="H41" s="85">
        <v>46904.49</v>
      </c>
      <c r="I41" s="42">
        <f>H41</f>
        <v>46904.49</v>
      </c>
    </row>
    <row r="42" spans="1:9">
      <c r="A42" s="36">
        <v>45673</v>
      </c>
      <c r="B42" s="79" t="s">
        <v>507</v>
      </c>
      <c r="C42" s="1" t="s">
        <v>528</v>
      </c>
      <c r="D42" s="1" t="s">
        <v>13</v>
      </c>
      <c r="E42" s="1">
        <v>24112</v>
      </c>
      <c r="F42" s="2" t="s">
        <v>294</v>
      </c>
      <c r="G42" s="1" t="s">
        <v>529</v>
      </c>
      <c r="H42" s="85">
        <v>13619.2</v>
      </c>
      <c r="I42" s="42">
        <f>H42</f>
        <v>13619.2</v>
      </c>
    </row>
    <row r="44" spans="1:9" ht="13.5" thickBot="1">
      <c r="F44" s="69" t="s">
        <v>564</v>
      </c>
      <c r="H44" s="70">
        <f>SUM(H41:H42)</f>
        <v>60523.69</v>
      </c>
      <c r="I44" s="70">
        <f>SUM(I41:I42)</f>
        <v>60523.69</v>
      </c>
    </row>
    <row r="45" spans="1:9" ht="13.5" thickTop="1"/>
    <row r="46" spans="1:9">
      <c r="A46" s="36">
        <v>45694</v>
      </c>
      <c r="B46" s="72" t="s">
        <v>578</v>
      </c>
      <c r="C46" t="s">
        <v>595</v>
      </c>
      <c r="D46" s="72" t="s">
        <v>13</v>
      </c>
      <c r="E46" s="1">
        <v>23109</v>
      </c>
      <c r="F46" s="67" t="s">
        <v>28</v>
      </c>
      <c r="G46" s="3" t="s">
        <v>596</v>
      </c>
      <c r="H46" s="93">
        <v>2386273.5</v>
      </c>
    </row>
    <row r="47" spans="1:9">
      <c r="A47" s="36">
        <v>45714</v>
      </c>
      <c r="B47" s="72" t="s">
        <v>620</v>
      </c>
      <c r="C47" t="s">
        <v>627</v>
      </c>
      <c r="D47" s="1" t="s">
        <v>13</v>
      </c>
      <c r="E47" s="1">
        <v>23109</v>
      </c>
      <c r="F47" s="67" t="s">
        <v>294</v>
      </c>
      <c r="G47" s="72" t="s">
        <v>628</v>
      </c>
      <c r="H47" s="99">
        <v>14336</v>
      </c>
    </row>
    <row r="48" spans="1:9">
      <c r="A48" s="36">
        <v>45716</v>
      </c>
      <c r="B48" s="1" t="s">
        <v>631</v>
      </c>
      <c r="C48"/>
      <c r="D48" s="1" t="s">
        <v>13</v>
      </c>
      <c r="E48" s="1">
        <v>23109</v>
      </c>
      <c r="F48" s="67" t="s">
        <v>36</v>
      </c>
      <c r="G48" s="72" t="s">
        <v>632</v>
      </c>
      <c r="H48" s="85">
        <v>1828</v>
      </c>
    </row>
    <row r="49" spans="1:9">
      <c r="A49" s="36">
        <v>45716</v>
      </c>
      <c r="B49" s="1" t="s">
        <v>631</v>
      </c>
      <c r="C49"/>
      <c r="D49" s="1" t="s">
        <v>13</v>
      </c>
      <c r="E49" s="1">
        <v>23109</v>
      </c>
      <c r="F49" s="67" t="s">
        <v>36</v>
      </c>
      <c r="G49" s="72" t="s">
        <v>633</v>
      </c>
      <c r="H49" s="99">
        <v>951</v>
      </c>
    </row>
    <row r="50" spans="1:9">
      <c r="A50" s="36">
        <v>45716</v>
      </c>
      <c r="B50" s="1" t="s">
        <v>631</v>
      </c>
      <c r="C50"/>
      <c r="D50" s="1" t="s">
        <v>13</v>
      </c>
      <c r="E50" s="1">
        <v>23109</v>
      </c>
      <c r="F50" s="67" t="s">
        <v>36</v>
      </c>
      <c r="G50" s="72" t="s">
        <v>634</v>
      </c>
      <c r="H50" s="99">
        <v>424</v>
      </c>
    </row>
    <row r="51" spans="1:9">
      <c r="A51" s="36">
        <v>45716</v>
      </c>
      <c r="B51" s="1" t="s">
        <v>631</v>
      </c>
      <c r="C51"/>
      <c r="D51" s="1" t="s">
        <v>13</v>
      </c>
      <c r="E51" s="1">
        <v>23109</v>
      </c>
      <c r="F51" s="67" t="s">
        <v>36</v>
      </c>
      <c r="G51" s="72" t="s">
        <v>635</v>
      </c>
      <c r="H51" s="99">
        <v>914</v>
      </c>
    </row>
    <row r="52" spans="1:9">
      <c r="A52" s="36">
        <v>45716</v>
      </c>
      <c r="B52" s="1" t="s">
        <v>631</v>
      </c>
      <c r="C52"/>
      <c r="D52" s="1" t="s">
        <v>13</v>
      </c>
      <c r="E52" s="1">
        <v>23109</v>
      </c>
      <c r="F52" s="67" t="s">
        <v>36</v>
      </c>
      <c r="G52" s="72" t="s">
        <v>636</v>
      </c>
      <c r="H52" s="99">
        <v>610</v>
      </c>
      <c r="I52" s="78">
        <f>SUM(H46:H52)</f>
        <v>2405336.5</v>
      </c>
    </row>
    <row r="54" spans="1:9" ht="13.5" thickBot="1">
      <c r="F54" s="69" t="s">
        <v>645</v>
      </c>
      <c r="H54" s="70">
        <f>SUM(H46:H52)</f>
        <v>2405336.5</v>
      </c>
      <c r="I54" s="70">
        <f>SUM(I46:I52)</f>
        <v>2405336.5</v>
      </c>
    </row>
    <row r="55" spans="1:9" ht="13.5" thickTop="1"/>
    <row r="56" spans="1:9" ht="12.75" customHeight="1">
      <c r="A56" s="36">
        <v>45740</v>
      </c>
      <c r="B56" s="1" t="s">
        <v>668</v>
      </c>
      <c r="D56" s="1" t="s">
        <v>13</v>
      </c>
      <c r="E56" s="1">
        <v>23109</v>
      </c>
      <c r="F56" s="67" t="s">
        <v>36</v>
      </c>
      <c r="G56" s="68" t="s">
        <v>669</v>
      </c>
      <c r="H56" s="97">
        <v>51271</v>
      </c>
      <c r="I56" s="42"/>
    </row>
    <row r="57" spans="1:9" ht="12.75" customHeight="1">
      <c r="A57" s="36">
        <v>45740</v>
      </c>
      <c r="B57" s="1" t="s">
        <v>670</v>
      </c>
      <c r="C57"/>
      <c r="D57" s="1" t="s">
        <v>13</v>
      </c>
      <c r="E57" s="1">
        <v>23109</v>
      </c>
      <c r="F57" s="67" t="s">
        <v>36</v>
      </c>
      <c r="G57" s="68" t="s">
        <v>671</v>
      </c>
      <c r="H57" s="97">
        <v>117797</v>
      </c>
      <c r="I57" s="42"/>
    </row>
    <row r="58" spans="1:9">
      <c r="A58" s="36">
        <v>45721</v>
      </c>
      <c r="B58" s="1" t="s">
        <v>648</v>
      </c>
      <c r="C58" t="s">
        <v>679</v>
      </c>
      <c r="D58" s="1" t="s">
        <v>13</v>
      </c>
      <c r="E58" s="1">
        <v>23109</v>
      </c>
      <c r="F58" s="67" t="s">
        <v>28</v>
      </c>
      <c r="G58" s="68" t="s">
        <v>649</v>
      </c>
      <c r="H58" s="99">
        <v>596500</v>
      </c>
    </row>
    <row r="59" spans="1:9">
      <c r="A59" s="36">
        <v>45747</v>
      </c>
      <c r="B59" s="1" t="s">
        <v>674</v>
      </c>
      <c r="C59" t="s">
        <v>704</v>
      </c>
      <c r="D59" s="1" t="s">
        <v>13</v>
      </c>
      <c r="E59" s="1">
        <v>23109</v>
      </c>
      <c r="F59" s="67" t="s">
        <v>28</v>
      </c>
      <c r="G59" s="72">
        <v>57</v>
      </c>
      <c r="H59" s="99">
        <v>149666.44</v>
      </c>
      <c r="I59" s="42"/>
    </row>
    <row r="60" spans="1:9">
      <c r="A60" s="36">
        <v>45730</v>
      </c>
      <c r="B60" s="1" t="s">
        <v>653</v>
      </c>
      <c r="C60" t="s">
        <v>694</v>
      </c>
      <c r="D60" s="1" t="s">
        <v>13</v>
      </c>
      <c r="E60" s="1">
        <v>23109</v>
      </c>
      <c r="F60" s="67" t="s">
        <v>294</v>
      </c>
      <c r="G60" s="72" t="s">
        <v>659</v>
      </c>
      <c r="H60" s="99">
        <v>13619.2</v>
      </c>
      <c r="I60" s="78">
        <f>SUM(H56:H60)</f>
        <v>928853.6399999999</v>
      </c>
    </row>
    <row r="62" spans="1:9" ht="13.5" thickBot="1">
      <c r="F62" s="69" t="s">
        <v>708</v>
      </c>
      <c r="H62" s="70">
        <f>SUM(H56:H60)</f>
        <v>928853.6399999999</v>
      </c>
      <c r="I62" s="70">
        <f>SUM(I56:I60)</f>
        <v>928853.6399999999</v>
      </c>
    </row>
    <row r="63" spans="1:9" ht="13.5" thickTop="1"/>
    <row r="64" spans="1:9">
      <c r="A64" s="36">
        <v>45763</v>
      </c>
      <c r="B64" s="1" t="s">
        <v>729</v>
      </c>
      <c r="C64" s="67" t="s">
        <v>730</v>
      </c>
      <c r="D64" s="1" t="s">
        <v>13</v>
      </c>
      <c r="E64" s="1">
        <v>23109</v>
      </c>
      <c r="F64" s="67" t="s">
        <v>294</v>
      </c>
      <c r="G64" s="72" t="s">
        <v>731</v>
      </c>
      <c r="H64" s="99">
        <v>13619.2</v>
      </c>
    </row>
    <row r="65" spans="1:9">
      <c r="A65" s="36">
        <v>45775</v>
      </c>
      <c r="B65" s="79" t="s">
        <v>792</v>
      </c>
      <c r="C65" s="67"/>
      <c r="D65" s="72" t="s">
        <v>793</v>
      </c>
      <c r="E65" s="1">
        <v>23109</v>
      </c>
      <c r="F65" s="67" t="s">
        <v>556</v>
      </c>
      <c r="G65" s="68" t="s">
        <v>794</v>
      </c>
      <c r="H65" s="97">
        <v>19022</v>
      </c>
    </row>
    <row r="66" spans="1:9">
      <c r="A66" s="36">
        <v>45775</v>
      </c>
      <c r="B66" s="79" t="s">
        <v>795</v>
      </c>
      <c r="C66"/>
      <c r="D66" s="72" t="s">
        <v>793</v>
      </c>
      <c r="E66" s="1">
        <v>23109</v>
      </c>
      <c r="F66" s="67" t="s">
        <v>556</v>
      </c>
      <c r="G66" s="68" t="s">
        <v>791</v>
      </c>
      <c r="H66" s="97">
        <v>13619.2</v>
      </c>
      <c r="I66" s="42">
        <f>H64+H65+H66</f>
        <v>46260.4</v>
      </c>
    </row>
    <row r="68" spans="1:9" ht="13.5" thickBot="1">
      <c r="F68" s="69" t="s">
        <v>803</v>
      </c>
      <c r="H68" s="70">
        <f>SUM(H64:H66)</f>
        <v>46260.4</v>
      </c>
      <c r="I68" s="70">
        <f>SUM(I64:I66)</f>
        <v>46260.4</v>
      </c>
    </row>
    <row r="69" spans="1:9" ht="13.5" thickTop="1"/>
    <row r="70" spans="1:9">
      <c r="A70" s="36">
        <v>45791</v>
      </c>
      <c r="B70" s="79" t="s">
        <v>838</v>
      </c>
      <c r="C70" s="67" t="s">
        <v>857</v>
      </c>
      <c r="D70" s="1" t="s">
        <v>13</v>
      </c>
      <c r="E70" s="1">
        <v>22107</v>
      </c>
      <c r="F70" s="67" t="s">
        <v>39</v>
      </c>
      <c r="G70" s="72">
        <v>10</v>
      </c>
      <c r="H70" s="99">
        <v>40139.589999999997</v>
      </c>
      <c r="I70" s="42">
        <f>H70</f>
        <v>40139.589999999997</v>
      </c>
    </row>
    <row r="71" spans="1:9">
      <c r="A71" s="36">
        <v>45797</v>
      </c>
      <c r="B71" s="72" t="s">
        <v>870</v>
      </c>
      <c r="C71" s="67"/>
      <c r="D71" s="1" t="s">
        <v>13</v>
      </c>
      <c r="E71" s="1">
        <v>23109</v>
      </c>
      <c r="F71" s="67" t="s">
        <v>871</v>
      </c>
      <c r="G71" s="72" t="s">
        <v>632</v>
      </c>
      <c r="H71" s="99">
        <v>-1828</v>
      </c>
    </row>
    <row r="72" spans="1:9">
      <c r="A72" s="36">
        <v>45797</v>
      </c>
      <c r="B72" s="72" t="s">
        <v>870</v>
      </c>
      <c r="C72" s="67"/>
      <c r="D72" s="1" t="s">
        <v>13</v>
      </c>
      <c r="E72" s="1">
        <v>23109</v>
      </c>
      <c r="F72" s="67" t="s">
        <v>871</v>
      </c>
      <c r="G72" s="72" t="s">
        <v>633</v>
      </c>
      <c r="H72" s="99">
        <v>-951</v>
      </c>
    </row>
    <row r="73" spans="1:9">
      <c r="A73" s="36">
        <v>45797</v>
      </c>
      <c r="B73" s="72" t="s">
        <v>870</v>
      </c>
      <c r="C73" s="67"/>
      <c r="D73" s="1" t="s">
        <v>13</v>
      </c>
      <c r="E73" s="1">
        <v>23109</v>
      </c>
      <c r="F73" s="67" t="s">
        <v>871</v>
      </c>
      <c r="G73" s="72" t="s">
        <v>634</v>
      </c>
      <c r="H73" s="99">
        <v>-424</v>
      </c>
    </row>
    <row r="74" spans="1:9">
      <c r="A74" s="36">
        <v>45797</v>
      </c>
      <c r="B74" s="72" t="s">
        <v>870</v>
      </c>
      <c r="C74" s="67"/>
      <c r="D74" s="1" t="s">
        <v>13</v>
      </c>
      <c r="E74" s="1">
        <v>23109</v>
      </c>
      <c r="F74" s="67" t="s">
        <v>871</v>
      </c>
      <c r="G74" s="72" t="s">
        <v>635</v>
      </c>
      <c r="H74" s="99">
        <v>-914</v>
      </c>
    </row>
    <row r="75" spans="1:9">
      <c r="A75" s="36">
        <v>45797</v>
      </c>
      <c r="B75" s="72" t="s">
        <v>870</v>
      </c>
      <c r="C75" s="67"/>
      <c r="D75" s="1" t="s">
        <v>13</v>
      </c>
      <c r="E75" s="1">
        <v>23109</v>
      </c>
      <c r="F75" s="67" t="s">
        <v>871</v>
      </c>
      <c r="G75" s="72" t="s">
        <v>636</v>
      </c>
      <c r="H75" s="99">
        <v>-610</v>
      </c>
    </row>
    <row r="76" spans="1:9">
      <c r="A76" s="36">
        <v>45798</v>
      </c>
      <c r="B76" s="72" t="s">
        <v>872</v>
      </c>
      <c r="C76" s="67"/>
      <c r="D76" s="1" t="s">
        <v>13</v>
      </c>
      <c r="E76" s="1">
        <v>23109</v>
      </c>
      <c r="F76" s="67" t="s">
        <v>36</v>
      </c>
      <c r="G76" s="72" t="s">
        <v>632</v>
      </c>
      <c r="H76" s="99">
        <v>1828</v>
      </c>
    </row>
    <row r="77" spans="1:9">
      <c r="A77" s="36">
        <v>45798</v>
      </c>
      <c r="B77" s="72" t="s">
        <v>872</v>
      </c>
      <c r="C77" s="67"/>
      <c r="D77" s="1" t="s">
        <v>13</v>
      </c>
      <c r="E77" s="1">
        <v>23109</v>
      </c>
      <c r="F77" s="67" t="s">
        <v>36</v>
      </c>
      <c r="G77" s="72" t="s">
        <v>633</v>
      </c>
      <c r="H77" s="99">
        <v>951</v>
      </c>
    </row>
    <row r="78" spans="1:9">
      <c r="A78" s="36">
        <v>45798</v>
      </c>
      <c r="B78" s="72" t="s">
        <v>872</v>
      </c>
      <c r="C78" s="67"/>
      <c r="D78" s="1" t="s">
        <v>13</v>
      </c>
      <c r="E78" s="1">
        <v>23109</v>
      </c>
      <c r="F78" s="67" t="s">
        <v>36</v>
      </c>
      <c r="G78" s="72" t="s">
        <v>634</v>
      </c>
      <c r="H78" s="99">
        <v>424</v>
      </c>
    </row>
    <row r="79" spans="1:9">
      <c r="A79" s="36">
        <v>45798</v>
      </c>
      <c r="B79" s="72" t="s">
        <v>872</v>
      </c>
      <c r="C79" s="67"/>
      <c r="D79" s="1" t="s">
        <v>13</v>
      </c>
      <c r="E79" s="1">
        <v>23109</v>
      </c>
      <c r="F79" s="67" t="s">
        <v>36</v>
      </c>
      <c r="G79" s="72" t="s">
        <v>635</v>
      </c>
      <c r="H79" s="99">
        <v>914</v>
      </c>
    </row>
    <row r="80" spans="1:9">
      <c r="A80" s="36">
        <v>45798</v>
      </c>
      <c r="B80" s="72" t="s">
        <v>872</v>
      </c>
      <c r="C80" s="67"/>
      <c r="D80" s="1" t="s">
        <v>13</v>
      </c>
      <c r="E80" s="1">
        <v>23109</v>
      </c>
      <c r="F80" s="67" t="s">
        <v>36</v>
      </c>
      <c r="G80" s="72" t="s">
        <v>636</v>
      </c>
      <c r="H80" s="99">
        <v>610</v>
      </c>
    </row>
    <row r="81" spans="1:9">
      <c r="A81" s="36">
        <v>45799</v>
      </c>
      <c r="B81" s="1" t="s">
        <v>873</v>
      </c>
      <c r="C81" s="67" t="s">
        <v>882</v>
      </c>
      <c r="D81" s="1" t="s">
        <v>13</v>
      </c>
      <c r="E81" s="1">
        <v>23109</v>
      </c>
      <c r="F81" s="67" t="s">
        <v>28</v>
      </c>
      <c r="G81" s="3" t="s">
        <v>883</v>
      </c>
      <c r="H81" s="97">
        <v>690840</v>
      </c>
    </row>
    <row r="82" spans="1:9">
      <c r="A82" s="110">
        <v>45797</v>
      </c>
      <c r="B82" s="111" t="s">
        <v>858</v>
      </c>
      <c r="C82"/>
      <c r="D82" s="111" t="s">
        <v>13</v>
      </c>
      <c r="E82" s="112">
        <v>23109</v>
      </c>
      <c r="F82" s="113" t="s">
        <v>859</v>
      </c>
      <c r="G82" s="112" t="s">
        <v>860</v>
      </c>
      <c r="H82" s="114">
        <v>91903.38</v>
      </c>
    </row>
    <row r="83" spans="1:9">
      <c r="A83" s="36">
        <v>45798</v>
      </c>
      <c r="B83" s="1" t="s">
        <v>873</v>
      </c>
      <c r="C83" s="67" t="s">
        <v>878</v>
      </c>
      <c r="D83" s="1" t="s">
        <v>793</v>
      </c>
      <c r="E83" s="1">
        <v>23109</v>
      </c>
      <c r="F83" s="2" t="s">
        <v>294</v>
      </c>
      <c r="G83" s="1" t="s">
        <v>879</v>
      </c>
      <c r="H83" s="97">
        <v>9318.4</v>
      </c>
      <c r="I83" s="42">
        <f>SUM(H71:H83)</f>
        <v>792061.78</v>
      </c>
    </row>
    <row r="85" spans="1:9" ht="13.5" thickBot="1">
      <c r="F85" s="69" t="s">
        <v>892</v>
      </c>
      <c r="H85" s="70">
        <f>SUM(H70:H83)</f>
        <v>832201.37</v>
      </c>
      <c r="I85" s="70">
        <f>SUM(I70:I83)</f>
        <v>832201.37</v>
      </c>
    </row>
    <row r="86" spans="1:9" ht="13.5" thickTop="1"/>
    <row r="87" spans="1:9">
      <c r="A87" s="36">
        <v>45833</v>
      </c>
      <c r="B87" s="72" t="s">
        <v>933</v>
      </c>
      <c r="C87" s="67" t="s">
        <v>974</v>
      </c>
      <c r="D87" s="72" t="s">
        <v>13</v>
      </c>
      <c r="E87" s="1">
        <v>23109</v>
      </c>
      <c r="F87" s="73" t="s">
        <v>28</v>
      </c>
      <c r="G87" s="68" t="s">
        <v>935</v>
      </c>
      <c r="H87" s="99">
        <v>1608209</v>
      </c>
      <c r="I87" s="42">
        <f>H87</f>
        <v>1608209</v>
      </c>
    </row>
    <row r="88" spans="1:9">
      <c r="F88" s="69"/>
    </row>
    <row r="89" spans="1:9" ht="13.5" thickBot="1">
      <c r="F89" s="69" t="s">
        <v>975</v>
      </c>
      <c r="H89" s="70">
        <f>+H87</f>
        <v>1608209</v>
      </c>
      <c r="I89" s="70">
        <f>+I87</f>
        <v>1608209</v>
      </c>
    </row>
    <row r="90" spans="1:9" ht="13.5" thickTop="1"/>
  </sheetData>
  <phoneticPr fontId="8" type="noConversion"/>
  <pageMargins left="0.5" right="0" top="1" bottom="1" header="0.5" footer="0.5"/>
  <pageSetup scale="90" orientation="landscape" r:id="rId1"/>
  <headerFooter alignWithMargins="0">
    <oddHeader>&amp;C&amp;"Arial,Bold"&amp;14MCCBL Vendor Payment Lists-BSU</oddHeader>
    <oddFooter>&amp;CPage &amp;P of &amp;N&amp;R&amp;D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2:I55"/>
  <sheetViews>
    <sheetView zoomScale="140" zoomScaleNormal="140" workbookViewId="0">
      <pane ySplit="3" topLeftCell="A38" activePane="bottomLeft" state="frozen"/>
      <selection pane="bottomLeft" activeCell="G60" sqref="G60"/>
    </sheetView>
  </sheetViews>
  <sheetFormatPr defaultColWidth="8.85546875" defaultRowHeight="12.75"/>
  <cols>
    <col min="1" max="1" width="9.7109375" style="1" customWidth="1"/>
    <col min="2" max="3" width="12.7109375" style="1" customWidth="1"/>
    <col min="4" max="4" width="10.7109375" style="1" customWidth="1"/>
    <col min="5" max="5" width="14.7109375" style="1" customWidth="1"/>
    <col min="6" max="6" width="30.7109375" style="2" customWidth="1"/>
    <col min="7" max="7" width="18.42578125" style="2" customWidth="1"/>
    <col min="8" max="8" width="14.7109375" style="8" customWidth="1"/>
    <col min="9" max="9" width="14.7109375" customWidth="1"/>
    <col min="10" max="10" width="14.42578125" customWidth="1"/>
  </cols>
  <sheetData>
    <row r="2" spans="1:9" ht="13.5" thickBot="1"/>
    <row r="3" spans="1:9" ht="13.5" thickBot="1">
      <c r="A3" s="31" t="s">
        <v>21</v>
      </c>
      <c r="B3" s="31" t="s">
        <v>3</v>
      </c>
      <c r="C3" s="31" t="s">
        <v>19</v>
      </c>
      <c r="D3" s="40" t="s">
        <v>23</v>
      </c>
      <c r="E3" s="46" t="s">
        <v>4</v>
      </c>
      <c r="F3" s="40" t="s">
        <v>5</v>
      </c>
      <c r="G3" s="40" t="s">
        <v>24</v>
      </c>
      <c r="H3" s="41" t="s">
        <v>22</v>
      </c>
      <c r="I3" s="41" t="s">
        <v>25</v>
      </c>
    </row>
    <row r="4" spans="1:9" ht="12.75" customHeight="1">
      <c r="A4" s="36"/>
      <c r="C4"/>
      <c r="D4" s="2"/>
      <c r="F4" s="54"/>
      <c r="G4" s="54"/>
      <c r="H4" s="42"/>
      <c r="I4" s="42"/>
    </row>
    <row r="5" spans="1:9" ht="12.75" customHeight="1">
      <c r="A5" s="36">
        <v>45476</v>
      </c>
      <c r="B5" s="79" t="s">
        <v>45</v>
      </c>
      <c r="C5" s="1" t="s">
        <v>63</v>
      </c>
      <c r="D5" s="72" t="s">
        <v>20</v>
      </c>
      <c r="E5" s="1">
        <v>21516</v>
      </c>
      <c r="F5" s="73" t="s">
        <v>29</v>
      </c>
      <c r="G5" s="68" t="s">
        <v>46</v>
      </c>
      <c r="H5" s="82">
        <v>180469.44</v>
      </c>
      <c r="I5" s="42">
        <f>H5</f>
        <v>180469.44</v>
      </c>
    </row>
    <row r="6" spans="1:9" ht="12.75" customHeight="1">
      <c r="A6" s="80">
        <v>45476</v>
      </c>
      <c r="B6" s="79" t="s">
        <v>45</v>
      </c>
      <c r="C6" s="1" t="s">
        <v>64</v>
      </c>
      <c r="D6" s="72" t="s">
        <v>20</v>
      </c>
      <c r="E6" s="1">
        <v>23116</v>
      </c>
      <c r="F6" s="73" t="s">
        <v>47</v>
      </c>
      <c r="G6" s="72">
        <v>18663</v>
      </c>
      <c r="H6" s="82">
        <v>33000</v>
      </c>
      <c r="I6" s="42">
        <f>H6</f>
        <v>33000</v>
      </c>
    </row>
    <row r="7" spans="1:9" ht="12.75" customHeight="1">
      <c r="A7" s="80"/>
      <c r="B7" s="79"/>
      <c r="D7" s="72"/>
      <c r="F7" s="73"/>
      <c r="G7" s="72"/>
      <c r="H7" s="82"/>
      <c r="I7" s="42"/>
    </row>
    <row r="8" spans="1:9" ht="13.5" thickBot="1">
      <c r="A8" s="36"/>
      <c r="B8"/>
      <c r="C8"/>
      <c r="D8"/>
      <c r="F8" s="69" t="s">
        <v>98</v>
      </c>
      <c r="H8" s="70">
        <f>SUM(H5:H7)</f>
        <v>213469.44</v>
      </c>
      <c r="I8" s="70">
        <f>SUM(I5:I7)</f>
        <v>213469.44</v>
      </c>
    </row>
    <row r="9" spans="1:9" ht="13.5" thickTop="1"/>
    <row r="10" spans="1:9">
      <c r="A10" s="36">
        <v>45506</v>
      </c>
      <c r="B10" s="79" t="s">
        <v>102</v>
      </c>
      <c r="C10" s="72" t="s">
        <v>118</v>
      </c>
      <c r="D10" s="1" t="s">
        <v>20</v>
      </c>
      <c r="E10" s="1">
        <v>21516</v>
      </c>
      <c r="F10" s="73" t="s">
        <v>29</v>
      </c>
      <c r="G10" s="68" t="s">
        <v>119</v>
      </c>
      <c r="H10" s="93">
        <v>181595.45</v>
      </c>
      <c r="I10" s="78">
        <f>H10</f>
        <v>181595.45</v>
      </c>
    </row>
    <row r="11" spans="1:9">
      <c r="A11" s="36">
        <v>45520</v>
      </c>
      <c r="B11" s="79" t="s">
        <v>126</v>
      </c>
      <c r="C11" s="72" t="s">
        <v>134</v>
      </c>
      <c r="D11" s="72" t="s">
        <v>20</v>
      </c>
      <c r="E11" s="1">
        <v>22111</v>
      </c>
      <c r="F11" s="2" t="s">
        <v>130</v>
      </c>
      <c r="G11" s="72" t="s">
        <v>135</v>
      </c>
      <c r="H11" s="97">
        <v>91070.69</v>
      </c>
      <c r="I11" s="78">
        <f>H11</f>
        <v>91070.69</v>
      </c>
    </row>
    <row r="13" spans="1:9" ht="13.5" thickBot="1">
      <c r="F13" s="69" t="s">
        <v>164</v>
      </c>
      <c r="H13" s="70">
        <f>SUM(H9:H11)</f>
        <v>272666.14</v>
      </c>
      <c r="I13" s="70">
        <f>SUM(I9:I11)</f>
        <v>272666.14</v>
      </c>
    </row>
    <row r="14" spans="1:9" ht="13.5" thickTop="1"/>
    <row r="15" spans="1:9">
      <c r="F15" s="71" t="s">
        <v>248</v>
      </c>
    </row>
    <row r="17" spans="1:9">
      <c r="A17" s="36">
        <v>45568</v>
      </c>
      <c r="B17" s="1" t="s">
        <v>249</v>
      </c>
      <c r="C17" s="73" t="s">
        <v>258</v>
      </c>
      <c r="D17" s="72" t="s">
        <v>20</v>
      </c>
      <c r="E17" s="1">
        <v>21516</v>
      </c>
      <c r="F17" s="73" t="s">
        <v>29</v>
      </c>
      <c r="G17" s="68" t="s">
        <v>259</v>
      </c>
      <c r="H17" s="82">
        <v>500220.75</v>
      </c>
      <c r="I17" s="42">
        <f>H17</f>
        <v>500220.75</v>
      </c>
    </row>
    <row r="19" spans="1:9" ht="13.5" thickBot="1">
      <c r="F19" s="69" t="s">
        <v>349</v>
      </c>
      <c r="H19" s="70">
        <f>H17</f>
        <v>500220.75</v>
      </c>
      <c r="I19" s="70">
        <f>I17</f>
        <v>500220.75</v>
      </c>
    </row>
    <row r="20" spans="1:9" ht="13.5" thickTop="1"/>
    <row r="21" spans="1:9">
      <c r="A21" s="36">
        <v>45601</v>
      </c>
      <c r="B21" s="1" t="s">
        <v>357</v>
      </c>
      <c r="C21" t="s">
        <v>358</v>
      </c>
      <c r="D21" s="1" t="s">
        <v>20</v>
      </c>
      <c r="E21" s="1">
        <v>21516</v>
      </c>
      <c r="F21" s="67" t="s">
        <v>29</v>
      </c>
      <c r="G21" s="72" t="s">
        <v>359</v>
      </c>
      <c r="H21" s="99">
        <v>239435.11</v>
      </c>
      <c r="I21" s="42">
        <f>H21</f>
        <v>239435.11</v>
      </c>
    </row>
    <row r="23" spans="1:9" ht="13.5" thickBot="1">
      <c r="F23" s="69" t="s">
        <v>430</v>
      </c>
      <c r="H23" s="70">
        <f>H21</f>
        <v>239435.11</v>
      </c>
      <c r="I23" s="70">
        <f>I21</f>
        <v>239435.11</v>
      </c>
    </row>
    <row r="24" spans="1:9" ht="13.5" thickTop="1"/>
    <row r="25" spans="1:9">
      <c r="A25" s="36">
        <v>45643</v>
      </c>
      <c r="B25" s="1" t="s">
        <v>459</v>
      </c>
      <c r="C25" t="s">
        <v>460</v>
      </c>
      <c r="D25" s="1" t="s">
        <v>20</v>
      </c>
      <c r="E25" s="1">
        <v>21516</v>
      </c>
      <c r="F25" s="67" t="s">
        <v>29</v>
      </c>
      <c r="G25" s="72" t="s">
        <v>461</v>
      </c>
      <c r="H25" s="99">
        <v>164415.46</v>
      </c>
    </row>
    <row r="26" spans="1:9">
      <c r="A26" s="36">
        <v>45645</v>
      </c>
      <c r="B26" s="1" t="s">
        <v>476</v>
      </c>
      <c r="C26" t="s">
        <v>480</v>
      </c>
      <c r="D26" s="1" t="s">
        <v>20</v>
      </c>
      <c r="E26" s="1">
        <v>21516</v>
      </c>
      <c r="F26" s="67" t="s">
        <v>29</v>
      </c>
      <c r="G26" s="72" t="s">
        <v>479</v>
      </c>
      <c r="H26" s="99">
        <v>92541.14</v>
      </c>
      <c r="I26" s="42">
        <f>H25+H26</f>
        <v>256956.59999999998</v>
      </c>
    </row>
    <row r="27" spans="1:9">
      <c r="A27" s="36">
        <v>45645</v>
      </c>
      <c r="B27" s="1" t="s">
        <v>476</v>
      </c>
      <c r="C27" t="s">
        <v>478</v>
      </c>
      <c r="D27" s="1" t="s">
        <v>20</v>
      </c>
      <c r="E27" s="1">
        <v>22111</v>
      </c>
      <c r="F27" s="67" t="s">
        <v>29</v>
      </c>
      <c r="G27" s="72" t="s">
        <v>479</v>
      </c>
      <c r="H27" s="99">
        <v>159701.78</v>
      </c>
      <c r="I27" s="42">
        <f>H27</f>
        <v>159701.78</v>
      </c>
    </row>
    <row r="28" spans="1:9">
      <c r="A28" s="36">
        <v>45645</v>
      </c>
      <c r="B28" s="1" t="s">
        <v>476</v>
      </c>
      <c r="C28" t="s">
        <v>481</v>
      </c>
      <c r="D28" s="1" t="s">
        <v>20</v>
      </c>
      <c r="E28" s="1">
        <v>23116</v>
      </c>
      <c r="F28" s="67" t="s">
        <v>47</v>
      </c>
      <c r="G28" s="72">
        <v>18973</v>
      </c>
      <c r="H28" s="99">
        <v>29110</v>
      </c>
      <c r="I28" s="42">
        <f>H28</f>
        <v>29110</v>
      </c>
    </row>
    <row r="30" spans="1:9" ht="13.5" thickBot="1">
      <c r="F30" s="69" t="s">
        <v>485</v>
      </c>
      <c r="H30" s="70">
        <f>SUM(H25:H29)</f>
        <v>445768.38</v>
      </c>
      <c r="I30" s="70">
        <f>SUM(I25:I29)</f>
        <v>445768.38</v>
      </c>
    </row>
    <row r="31" spans="1:9" ht="13.5" thickTop="1"/>
    <row r="32" spans="1:9">
      <c r="A32" s="36">
        <v>45688</v>
      </c>
      <c r="B32" s="79" t="s">
        <v>546</v>
      </c>
      <c r="C32" s="1" t="s">
        <v>547</v>
      </c>
      <c r="D32" s="1" t="s">
        <v>20</v>
      </c>
      <c r="E32" s="1">
        <v>22111</v>
      </c>
      <c r="F32" s="67" t="s">
        <v>29</v>
      </c>
      <c r="G32" s="68" t="s">
        <v>548</v>
      </c>
      <c r="H32" s="99">
        <v>160261.43</v>
      </c>
      <c r="I32" s="42">
        <f>H32</f>
        <v>160261.43</v>
      </c>
    </row>
    <row r="34" spans="1:9" ht="13.5" thickBot="1">
      <c r="F34" s="69" t="s">
        <v>574</v>
      </c>
      <c r="H34" s="70">
        <f>H32</f>
        <v>160261.43</v>
      </c>
      <c r="I34" s="70">
        <f>I32</f>
        <v>160261.43</v>
      </c>
    </row>
    <row r="35" spans="1:9" ht="13.5" thickTop="1"/>
    <row r="36" spans="1:9">
      <c r="A36" s="36">
        <v>45694</v>
      </c>
      <c r="B36" s="72" t="s">
        <v>578</v>
      </c>
      <c r="C36" t="s">
        <v>579</v>
      </c>
      <c r="D36" s="72" t="s">
        <v>20</v>
      </c>
      <c r="E36" s="1">
        <v>22111</v>
      </c>
      <c r="F36" s="2" t="s">
        <v>130</v>
      </c>
      <c r="G36" s="1" t="s">
        <v>580</v>
      </c>
      <c r="H36" s="93">
        <v>125416.36</v>
      </c>
    </row>
    <row r="37" spans="1:9">
      <c r="A37" s="36">
        <v>45709</v>
      </c>
      <c r="B37" s="72" t="s">
        <v>614</v>
      </c>
      <c r="C37" t="s">
        <v>616</v>
      </c>
      <c r="D37" s="72" t="s">
        <v>20</v>
      </c>
      <c r="E37" s="1">
        <v>22111</v>
      </c>
      <c r="F37" s="67" t="s">
        <v>29</v>
      </c>
      <c r="G37" s="1" t="s">
        <v>617</v>
      </c>
      <c r="H37" s="93">
        <v>31605.16</v>
      </c>
      <c r="I37" s="78">
        <f>H37+H36</f>
        <v>157021.51999999999</v>
      </c>
    </row>
    <row r="39" spans="1:9" ht="13.5" thickBot="1">
      <c r="F39" s="69" t="s">
        <v>638</v>
      </c>
      <c r="H39" s="70">
        <f>H37+H36</f>
        <v>157021.51999999999</v>
      </c>
      <c r="I39" s="70">
        <f>I37+I36</f>
        <v>157021.51999999999</v>
      </c>
    </row>
    <row r="40" spans="1:9" ht="13.5" thickTop="1"/>
    <row r="41" spans="1:9">
      <c r="F41" s="71" t="s">
        <v>715</v>
      </c>
    </row>
    <row r="43" spans="1:9">
      <c r="A43" s="36">
        <v>45754</v>
      </c>
      <c r="B43" s="1" t="s">
        <v>716</v>
      </c>
      <c r="C43" s="67" t="s">
        <v>717</v>
      </c>
      <c r="D43" s="1" t="s">
        <v>20</v>
      </c>
      <c r="E43" s="1">
        <v>22111</v>
      </c>
      <c r="F43" s="67" t="s">
        <v>29</v>
      </c>
      <c r="G43" s="72" t="s">
        <v>718</v>
      </c>
      <c r="H43" s="99">
        <v>56201.19</v>
      </c>
    </row>
    <row r="44" spans="1:9">
      <c r="A44" s="36">
        <v>45770</v>
      </c>
      <c r="B44" s="1" t="s">
        <v>754</v>
      </c>
      <c r="C44" s="67" t="s">
        <v>762</v>
      </c>
      <c r="D44" s="1" t="s">
        <v>20</v>
      </c>
      <c r="E44" s="1">
        <v>22111</v>
      </c>
      <c r="F44" s="2" t="s">
        <v>29</v>
      </c>
      <c r="G44" s="1" t="s">
        <v>763</v>
      </c>
      <c r="H44" s="97">
        <v>53601.22</v>
      </c>
      <c r="I44" s="42">
        <f>H43+H44</f>
        <v>109802.41</v>
      </c>
    </row>
    <row r="46" spans="1:9" ht="13.5" thickBot="1">
      <c r="F46" s="69" t="s">
        <v>804</v>
      </c>
      <c r="H46" s="70">
        <f>H44+H43</f>
        <v>109802.41</v>
      </c>
      <c r="I46" s="70">
        <f>I44+I43</f>
        <v>109802.41</v>
      </c>
    </row>
    <row r="47" spans="1:9" ht="13.5" thickTop="1"/>
    <row r="48" spans="1:9">
      <c r="A48" s="36">
        <v>45791</v>
      </c>
      <c r="B48" s="79" t="s">
        <v>838</v>
      </c>
      <c r="C48" s="67" t="s">
        <v>855</v>
      </c>
      <c r="D48" s="1" t="s">
        <v>20</v>
      </c>
      <c r="E48" s="1">
        <v>22111</v>
      </c>
      <c r="F48" s="67" t="s">
        <v>130</v>
      </c>
      <c r="G48" s="72" t="s">
        <v>856</v>
      </c>
      <c r="H48" s="99">
        <v>429565.38</v>
      </c>
      <c r="I48" s="42">
        <f>H48</f>
        <v>429565.38</v>
      </c>
    </row>
    <row r="50" spans="1:9" ht="13.5" thickBot="1">
      <c r="F50" s="69" t="s">
        <v>893</v>
      </c>
      <c r="H50" s="70">
        <f>H48</f>
        <v>429565.38</v>
      </c>
      <c r="I50" s="70">
        <f>I48</f>
        <v>429565.38</v>
      </c>
    </row>
    <row r="51" spans="1:9" ht="13.5" thickTop="1"/>
    <row r="52" spans="1:9">
      <c r="A52" s="36">
        <v>45811</v>
      </c>
      <c r="B52" s="72" t="s">
        <v>909</v>
      </c>
      <c r="C52" s="67" t="s">
        <v>949</v>
      </c>
      <c r="D52" s="72" t="s">
        <v>20</v>
      </c>
      <c r="E52" s="1">
        <v>22111</v>
      </c>
      <c r="F52" s="67" t="s">
        <v>130</v>
      </c>
      <c r="G52" s="68" t="s">
        <v>913</v>
      </c>
      <c r="H52" s="99">
        <v>723354.16</v>
      </c>
      <c r="I52" s="42">
        <f>H52</f>
        <v>723354.16</v>
      </c>
    </row>
    <row r="54" spans="1:9" ht="13.5" thickBot="1">
      <c r="F54" s="69" t="s">
        <v>976</v>
      </c>
      <c r="H54" s="70">
        <f>H52</f>
        <v>723354.16</v>
      </c>
      <c r="I54" s="70">
        <f>I52</f>
        <v>723354.16</v>
      </c>
    </row>
    <row r="55" spans="1:9" ht="13.5" thickTop="1"/>
  </sheetData>
  <phoneticPr fontId="8" type="noConversion"/>
  <pageMargins left="0.5" right="0" top="1" bottom="0.5" header="0.5" footer="0.25"/>
  <pageSetup scale="90" orientation="landscape" r:id="rId1"/>
  <headerFooter alignWithMargins="0">
    <oddHeader>&amp;C&amp;"Arial,Bold"&amp;14MCCBL Vendor Payment Lists-CSU</oddHeader>
    <oddFooter>&amp;CPage &amp;P of &amp;N&amp;R&amp;D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I42"/>
  <sheetViews>
    <sheetView zoomScale="130" zoomScaleNormal="130" workbookViewId="0">
      <pane ySplit="3" topLeftCell="A29" activePane="bottomLeft" state="frozen"/>
      <selection pane="bottomLeft" activeCell="F43" sqref="F43"/>
    </sheetView>
  </sheetViews>
  <sheetFormatPr defaultColWidth="8.85546875" defaultRowHeight="12.75"/>
  <cols>
    <col min="1" max="1" width="9.7109375" style="1" customWidth="1"/>
    <col min="2" max="2" width="12.7109375" style="1" customWidth="1"/>
    <col min="3" max="3" width="10.7109375" style="1" customWidth="1"/>
    <col min="4" max="4" width="9.7109375" style="1" customWidth="1"/>
    <col min="5" max="5" width="13.7109375" customWidth="1"/>
    <col min="6" max="6" width="31.7109375" customWidth="1"/>
    <col min="7" max="7" width="16.28515625" style="8" customWidth="1"/>
    <col min="8" max="8" width="17" customWidth="1"/>
    <col min="9" max="9" width="14.7109375" customWidth="1"/>
  </cols>
  <sheetData>
    <row r="2" spans="1:9" ht="13.5" thickBot="1"/>
    <row r="3" spans="1:9" ht="13.5" thickBot="1">
      <c r="A3" s="31" t="s">
        <v>21</v>
      </c>
      <c r="B3" s="31" t="s">
        <v>3</v>
      </c>
      <c r="C3" s="40" t="s">
        <v>19</v>
      </c>
      <c r="D3" s="32" t="s">
        <v>23</v>
      </c>
      <c r="E3" s="46" t="s">
        <v>4</v>
      </c>
      <c r="F3" s="40" t="s">
        <v>5</v>
      </c>
      <c r="G3" s="40" t="s">
        <v>24</v>
      </c>
      <c r="H3" s="41" t="s">
        <v>22</v>
      </c>
      <c r="I3" s="41" t="s">
        <v>25</v>
      </c>
    </row>
    <row r="4" spans="1:9" ht="12.75" customHeight="1">
      <c r="A4" s="36"/>
      <c r="C4"/>
      <c r="D4" s="2"/>
      <c r="E4" s="1"/>
      <c r="F4" s="55"/>
      <c r="G4" s="54"/>
      <c r="H4" s="42"/>
      <c r="I4" s="42"/>
    </row>
    <row r="5" spans="1:9">
      <c r="F5" s="71" t="s">
        <v>101</v>
      </c>
    </row>
    <row r="7" spans="1:9">
      <c r="A7" s="36">
        <v>45506</v>
      </c>
      <c r="B7" s="79" t="s">
        <v>102</v>
      </c>
      <c r="C7" s="1" t="s">
        <v>103</v>
      </c>
      <c r="D7" s="72" t="s">
        <v>14</v>
      </c>
      <c r="E7" s="1">
        <v>21515</v>
      </c>
      <c r="F7" s="67" t="s">
        <v>104</v>
      </c>
      <c r="G7" s="72">
        <v>12518</v>
      </c>
      <c r="H7" s="93">
        <v>15982.47</v>
      </c>
      <c r="I7" s="78">
        <f>H7</f>
        <v>15982.47</v>
      </c>
    </row>
    <row r="8" spans="1:9">
      <c r="A8" s="80">
        <v>45546</v>
      </c>
      <c r="B8" s="79"/>
      <c r="C8" s="1">
        <v>13595955</v>
      </c>
      <c r="D8" s="72" t="s">
        <v>14</v>
      </c>
      <c r="E8" s="1">
        <v>21515</v>
      </c>
      <c r="F8" s="67" t="s">
        <v>176</v>
      </c>
      <c r="G8" s="68" t="s">
        <v>175</v>
      </c>
      <c r="H8" s="82">
        <v>-73300.52</v>
      </c>
      <c r="I8" s="42"/>
    </row>
    <row r="9" spans="1:9">
      <c r="A9" s="80">
        <v>45546</v>
      </c>
      <c r="B9" s="79"/>
      <c r="C9" s="1">
        <v>13619602</v>
      </c>
      <c r="D9" s="72" t="s">
        <v>14</v>
      </c>
      <c r="E9" s="1">
        <v>21515</v>
      </c>
      <c r="F9" s="67" t="s">
        <v>176</v>
      </c>
      <c r="G9" s="68">
        <v>12518</v>
      </c>
      <c r="H9" s="82">
        <v>-15982.47</v>
      </c>
      <c r="I9" s="42">
        <f>H8+H9</f>
        <v>-89282.99</v>
      </c>
    </row>
    <row r="10" spans="1:9">
      <c r="A10" s="36"/>
      <c r="B10" s="79"/>
      <c r="D10" s="72"/>
      <c r="E10" s="1"/>
      <c r="F10" s="67"/>
      <c r="G10" s="72"/>
      <c r="H10" s="93"/>
      <c r="I10" s="78"/>
    </row>
    <row r="11" spans="1:9" ht="13.5" thickBot="1">
      <c r="A11" s="36"/>
      <c r="B11" s="79"/>
      <c r="D11" s="72"/>
      <c r="E11" s="1"/>
      <c r="F11" s="69" t="s">
        <v>166</v>
      </c>
      <c r="H11" s="70">
        <f>H7+H8+H9</f>
        <v>-73300.52</v>
      </c>
      <c r="I11" s="70">
        <f>I7+I8+I9</f>
        <v>-73300.52</v>
      </c>
    </row>
    <row r="12" spans="1:9" ht="13.5" thickTop="1">
      <c r="A12" s="36"/>
      <c r="B12" s="79"/>
      <c r="D12" s="72"/>
      <c r="E12" s="1"/>
      <c r="F12" s="67"/>
      <c r="G12" s="72"/>
      <c r="H12" s="93"/>
      <c r="I12" s="78"/>
    </row>
    <row r="13" spans="1:9">
      <c r="A13" s="36"/>
      <c r="B13" s="79"/>
      <c r="D13" s="72"/>
      <c r="E13" s="1"/>
      <c r="F13" s="71" t="s">
        <v>248</v>
      </c>
      <c r="G13" s="72"/>
      <c r="H13" s="93"/>
      <c r="I13" s="78"/>
    </row>
    <row r="15" spans="1:9">
      <c r="F15" s="71" t="s">
        <v>356</v>
      </c>
    </row>
    <row r="17" spans="1:9">
      <c r="A17" s="36">
        <v>45614</v>
      </c>
      <c r="B17" s="1" t="s">
        <v>380</v>
      </c>
      <c r="C17" t="s">
        <v>381</v>
      </c>
      <c r="D17" s="1" t="s">
        <v>14</v>
      </c>
      <c r="E17" s="1">
        <v>23115</v>
      </c>
      <c r="F17" s="67" t="s">
        <v>382</v>
      </c>
      <c r="G17" s="68" t="s">
        <v>383</v>
      </c>
      <c r="H17" s="99">
        <v>41790.22</v>
      </c>
    </row>
    <row r="18" spans="1:9">
      <c r="A18" s="36">
        <v>45621</v>
      </c>
      <c r="B18" s="1" t="s">
        <v>396</v>
      </c>
      <c r="C18" t="s">
        <v>397</v>
      </c>
      <c r="D18" s="1" t="s">
        <v>14</v>
      </c>
      <c r="E18" s="1">
        <v>23115</v>
      </c>
      <c r="F18" s="67" t="s">
        <v>398</v>
      </c>
      <c r="G18" s="72">
        <v>4003838</v>
      </c>
      <c r="H18" s="99">
        <v>30764</v>
      </c>
    </row>
    <row r="19" spans="1:9">
      <c r="A19" s="36">
        <v>45621</v>
      </c>
      <c r="B19" s="1" t="s">
        <v>396</v>
      </c>
      <c r="C19" t="s">
        <v>399</v>
      </c>
      <c r="D19" s="1" t="s">
        <v>14</v>
      </c>
      <c r="E19" s="1">
        <v>23115</v>
      </c>
      <c r="F19" s="67" t="s">
        <v>382</v>
      </c>
      <c r="G19" s="72" t="s">
        <v>400</v>
      </c>
      <c r="H19" s="99">
        <v>6503.46</v>
      </c>
    </row>
    <row r="20" spans="1:9">
      <c r="A20" s="36">
        <v>45622</v>
      </c>
      <c r="B20" s="1" t="s">
        <v>417</v>
      </c>
      <c r="D20" s="1" t="s">
        <v>14</v>
      </c>
      <c r="E20" s="1">
        <v>23115</v>
      </c>
      <c r="F20" s="67" t="s">
        <v>418</v>
      </c>
      <c r="G20" s="72" t="s">
        <v>419</v>
      </c>
      <c r="H20" s="99">
        <v>8687</v>
      </c>
    </row>
    <row r="21" spans="1:9">
      <c r="A21" s="36">
        <v>45622</v>
      </c>
      <c r="B21" s="1" t="s">
        <v>420</v>
      </c>
      <c r="D21" s="1" t="s">
        <v>14</v>
      </c>
      <c r="E21" s="1">
        <v>23115</v>
      </c>
      <c r="F21" s="67" t="s">
        <v>418</v>
      </c>
      <c r="G21" s="72" t="s">
        <v>419</v>
      </c>
      <c r="H21" s="99">
        <v>37174</v>
      </c>
    </row>
    <row r="22" spans="1:9">
      <c r="A22" s="36">
        <v>45622</v>
      </c>
      <c r="B22" s="1" t="s">
        <v>421</v>
      </c>
      <c r="D22" s="1" t="s">
        <v>14</v>
      </c>
      <c r="E22" s="1">
        <v>23115</v>
      </c>
      <c r="F22" s="67" t="s">
        <v>418</v>
      </c>
      <c r="G22" s="72" t="s">
        <v>419</v>
      </c>
      <c r="H22" s="99">
        <v>7463.7</v>
      </c>
      <c r="I22" s="42">
        <f>SUM(H17:H22)</f>
        <v>132382.38</v>
      </c>
    </row>
    <row r="24" spans="1:9" ht="13.5" thickBot="1">
      <c r="F24" s="69" t="s">
        <v>431</v>
      </c>
      <c r="H24" s="70">
        <f>SUM(H17:H22)</f>
        <v>132382.38</v>
      </c>
      <c r="I24" s="70">
        <f>SUM(I17:I22)</f>
        <v>132382.38</v>
      </c>
    </row>
    <row r="25" spans="1:9" ht="13.5" thickTop="1">
      <c r="F25" s="67"/>
      <c r="G25" s="72"/>
      <c r="H25" s="93"/>
      <c r="I25" s="78"/>
    </row>
    <row r="26" spans="1:9">
      <c r="F26" s="71" t="s">
        <v>492</v>
      </c>
    </row>
    <row r="28" spans="1:9">
      <c r="A28" s="36">
        <v>45673</v>
      </c>
      <c r="B28" s="79" t="s">
        <v>507</v>
      </c>
      <c r="C28" s="1" t="s">
        <v>508</v>
      </c>
      <c r="D28" s="1" t="s">
        <v>14</v>
      </c>
      <c r="E28" s="1">
        <v>23115</v>
      </c>
      <c r="F28" s="67" t="s">
        <v>382</v>
      </c>
      <c r="G28" s="68" t="s">
        <v>509</v>
      </c>
      <c r="H28" s="99">
        <v>5883.2</v>
      </c>
      <c r="I28" s="42">
        <f>H28</f>
        <v>5883.2</v>
      </c>
    </row>
    <row r="30" spans="1:9" ht="13.5" thickBot="1">
      <c r="F30" s="69" t="s">
        <v>647</v>
      </c>
      <c r="H30" s="70">
        <f>+H28</f>
        <v>5883.2</v>
      </c>
      <c r="I30" s="70">
        <f>I26+I27+I28</f>
        <v>5883.2</v>
      </c>
    </row>
    <row r="31" spans="1:9" ht="13.5" thickTop="1">
      <c r="F31" s="67"/>
      <c r="G31" s="72"/>
      <c r="H31" s="93"/>
      <c r="I31" s="78"/>
    </row>
    <row r="32" spans="1:9">
      <c r="F32" s="71" t="s">
        <v>643</v>
      </c>
    </row>
    <row r="34" spans="1:9">
      <c r="F34" s="71" t="s">
        <v>715</v>
      </c>
    </row>
    <row r="36" spans="1:9">
      <c r="A36" s="36">
        <v>45777</v>
      </c>
      <c r="B36" s="79" t="s">
        <v>796</v>
      </c>
      <c r="C36" s="67" t="s">
        <v>797</v>
      </c>
      <c r="D36" s="72" t="s">
        <v>14</v>
      </c>
      <c r="E36" s="1">
        <v>23115</v>
      </c>
      <c r="F36" s="67" t="s">
        <v>398</v>
      </c>
      <c r="G36" s="68">
        <v>4004381</v>
      </c>
      <c r="H36" s="97">
        <v>20859</v>
      </c>
      <c r="I36" s="78">
        <f>H36</f>
        <v>20859</v>
      </c>
    </row>
    <row r="38" spans="1:9" ht="13.5" thickBot="1">
      <c r="F38" s="69" t="s">
        <v>805</v>
      </c>
      <c r="H38" s="70">
        <f>+H36</f>
        <v>20859</v>
      </c>
      <c r="I38" s="70">
        <f>I34+I35+I36</f>
        <v>20859</v>
      </c>
    </row>
    <row r="39" spans="1:9" ht="13.5" thickTop="1"/>
    <row r="40" spans="1:9">
      <c r="F40" s="71" t="s">
        <v>901</v>
      </c>
    </row>
    <row r="42" spans="1:9">
      <c r="F42" s="71" t="s">
        <v>981</v>
      </c>
    </row>
  </sheetData>
  <phoneticPr fontId="8" type="noConversion"/>
  <pageMargins left="0.25" right="0" top="1" bottom="1" header="0.5" footer="0.5"/>
  <pageSetup orientation="landscape" r:id="rId1"/>
  <headerFooter alignWithMargins="0">
    <oddHeader>&amp;C&amp;"Arial,Bold"&amp;14MCCBL Vendor Payment Lists-FSU</oddHeader>
    <oddFooter>&amp;CPage &amp;P&amp;R&amp;D</oddFooter>
  </headerFooter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2:I59"/>
  <sheetViews>
    <sheetView zoomScale="130" zoomScaleNormal="130" workbookViewId="0">
      <pane ySplit="3" topLeftCell="A41" activePane="bottomLeft" state="frozen"/>
      <selection pane="bottomLeft" activeCell="I57" sqref="I57"/>
    </sheetView>
  </sheetViews>
  <sheetFormatPr defaultColWidth="8.85546875" defaultRowHeight="12.75"/>
  <cols>
    <col min="1" max="1" width="9.7109375" style="1" customWidth="1"/>
    <col min="2" max="3" width="12.7109375" style="1" customWidth="1"/>
    <col min="4" max="4" width="10.7109375" style="1" customWidth="1"/>
    <col min="5" max="5" width="14.7109375" style="1" customWidth="1"/>
    <col min="6" max="6" width="29.42578125" customWidth="1"/>
    <col min="7" max="7" width="18.42578125" customWidth="1"/>
    <col min="8" max="8" width="14.7109375" style="8" customWidth="1"/>
    <col min="9" max="9" width="14.7109375" customWidth="1"/>
  </cols>
  <sheetData>
    <row r="2" spans="1:9" ht="13.5" thickBot="1"/>
    <row r="3" spans="1:9" ht="13.5" thickBot="1">
      <c r="A3" s="31" t="s">
        <v>21</v>
      </c>
      <c r="B3" s="31" t="s">
        <v>3</v>
      </c>
      <c r="C3" s="31" t="s">
        <v>19</v>
      </c>
      <c r="D3" s="40" t="s">
        <v>23</v>
      </c>
      <c r="E3" s="46" t="s">
        <v>4</v>
      </c>
      <c r="F3" s="40" t="s">
        <v>5</v>
      </c>
      <c r="G3" s="40" t="s">
        <v>24</v>
      </c>
      <c r="H3" s="41" t="s">
        <v>22</v>
      </c>
      <c r="I3" s="41" t="s">
        <v>25</v>
      </c>
    </row>
    <row r="5" spans="1:9">
      <c r="A5" s="104">
        <v>45483</v>
      </c>
      <c r="B5" s="1" t="s">
        <v>48</v>
      </c>
      <c r="C5" s="1" t="s">
        <v>66</v>
      </c>
      <c r="D5" s="1" t="s">
        <v>1</v>
      </c>
      <c r="E5" s="1">
        <v>23117</v>
      </c>
      <c r="F5" s="2" t="s">
        <v>49</v>
      </c>
      <c r="G5" t="s">
        <v>51</v>
      </c>
      <c r="H5" s="8">
        <v>340954.94</v>
      </c>
      <c r="I5" s="4">
        <f>H5</f>
        <v>340954.94</v>
      </c>
    </row>
    <row r="7" spans="1:9" ht="13.5" thickBot="1">
      <c r="F7" s="69" t="s">
        <v>99</v>
      </c>
      <c r="G7" s="2"/>
      <c r="H7" s="70">
        <f>SUM(H4:H6)</f>
        <v>340954.94</v>
      </c>
      <c r="I7" s="70">
        <f>SUM(I4:I6)</f>
        <v>340954.94</v>
      </c>
    </row>
    <row r="8" spans="1:9" ht="13.5" thickTop="1"/>
    <row r="9" spans="1:9">
      <c r="A9" s="36">
        <v>45520</v>
      </c>
      <c r="B9" s="84" t="s">
        <v>126</v>
      </c>
      <c r="C9" s="72" t="s">
        <v>127</v>
      </c>
      <c r="D9" s="1" t="s">
        <v>1</v>
      </c>
      <c r="E9" s="1">
        <v>23117</v>
      </c>
      <c r="F9" s="73" t="s">
        <v>49</v>
      </c>
      <c r="G9" s="3" t="s">
        <v>128</v>
      </c>
      <c r="H9" s="97">
        <v>521887.11</v>
      </c>
      <c r="I9" s="4">
        <f>H9</f>
        <v>521887.11</v>
      </c>
    </row>
    <row r="11" spans="1:9" ht="13.5" thickBot="1">
      <c r="F11" s="69" t="s">
        <v>165</v>
      </c>
      <c r="H11" s="70">
        <f>SUM(H8:H10)</f>
        <v>521887.11</v>
      </c>
      <c r="I11" s="70">
        <f>SUM(I8:I10)</f>
        <v>521887.11</v>
      </c>
    </row>
    <row r="12" spans="1:9" ht="13.5" thickTop="1"/>
    <row r="13" spans="1:9">
      <c r="A13" s="36">
        <v>45555</v>
      </c>
      <c r="B13" s="72" t="s">
        <v>204</v>
      </c>
      <c r="C13" s="72" t="s">
        <v>205</v>
      </c>
      <c r="D13" s="1" t="s">
        <v>1</v>
      </c>
      <c r="E13" s="1">
        <v>23117</v>
      </c>
      <c r="F13" s="73" t="s">
        <v>49</v>
      </c>
      <c r="G13" s="3" t="s">
        <v>206</v>
      </c>
      <c r="H13" s="97">
        <v>884839.92</v>
      </c>
      <c r="I13" s="78">
        <f>H13</f>
        <v>884839.92</v>
      </c>
    </row>
    <row r="15" spans="1:9" ht="13.5" thickBot="1">
      <c r="F15" s="69" t="s">
        <v>241</v>
      </c>
      <c r="H15" s="70">
        <f>SUM(H12:H14)</f>
        <v>884839.92</v>
      </c>
      <c r="I15" s="70">
        <f>SUM(I12:I14)</f>
        <v>884839.92</v>
      </c>
    </row>
    <row r="16" spans="1:9" ht="13.5" thickTop="1"/>
    <row r="17" spans="1:9">
      <c r="A17" s="36">
        <v>45586</v>
      </c>
      <c r="B17" s="79" t="s">
        <v>271</v>
      </c>
      <c r="C17" t="s">
        <v>278</v>
      </c>
      <c r="D17" s="1" t="s">
        <v>1</v>
      </c>
      <c r="E17" s="1">
        <v>24120</v>
      </c>
      <c r="F17" s="73" t="s">
        <v>49</v>
      </c>
      <c r="G17" s="1" t="s">
        <v>279</v>
      </c>
      <c r="H17" s="99">
        <v>564740.16</v>
      </c>
    </row>
    <row r="18" spans="1:9">
      <c r="A18" s="36">
        <v>45594</v>
      </c>
      <c r="B18" s="1" t="s">
        <v>314</v>
      </c>
      <c r="C18" t="s">
        <v>321</v>
      </c>
      <c r="D18" s="1" t="s">
        <v>1</v>
      </c>
      <c r="E18" s="1">
        <v>24120</v>
      </c>
      <c r="F18" s="67" t="s">
        <v>49</v>
      </c>
      <c r="G18" s="68" t="s">
        <v>322</v>
      </c>
      <c r="H18" s="99">
        <v>1084004.5</v>
      </c>
      <c r="I18" s="42">
        <f>H17+H18</f>
        <v>1648744.6600000001</v>
      </c>
    </row>
    <row r="20" spans="1:9" ht="13.5" thickBot="1">
      <c r="F20" s="69" t="s">
        <v>350</v>
      </c>
      <c r="H20" s="70">
        <f>SUM(H17:H19)</f>
        <v>1648744.6600000001</v>
      </c>
      <c r="I20" s="70">
        <f>SUM(I17:I19)</f>
        <v>1648744.6600000001</v>
      </c>
    </row>
    <row r="21" spans="1:9" ht="13.5" thickTop="1"/>
    <row r="22" spans="1:9">
      <c r="F22" s="71" t="s">
        <v>434</v>
      </c>
    </row>
    <row r="24" spans="1:9">
      <c r="A24" s="36">
        <v>45630</v>
      </c>
      <c r="B24" s="1" t="s">
        <v>435</v>
      </c>
      <c r="C24" t="s">
        <v>436</v>
      </c>
      <c r="D24" s="1" t="s">
        <v>1</v>
      </c>
      <c r="E24" s="1">
        <v>24120</v>
      </c>
      <c r="F24" s="67" t="s">
        <v>28</v>
      </c>
      <c r="G24" s="68" t="s">
        <v>437</v>
      </c>
      <c r="H24" s="99">
        <v>1367477.4</v>
      </c>
      <c r="I24" s="42">
        <f>H24</f>
        <v>1367477.4</v>
      </c>
    </row>
    <row r="26" spans="1:9" ht="13.5" thickBot="1">
      <c r="F26" s="69" t="s">
        <v>486</v>
      </c>
      <c r="H26" s="70">
        <f>SUM(H23:H25)</f>
        <v>1367477.4</v>
      </c>
      <c r="I26" s="70">
        <f>SUM(I23:I25)</f>
        <v>1367477.4</v>
      </c>
    </row>
    <row r="27" spans="1:9" ht="13.5" thickTop="1"/>
    <row r="28" spans="1:9">
      <c r="A28" s="36">
        <v>45664</v>
      </c>
      <c r="B28" s="79" t="s">
        <v>496</v>
      </c>
      <c r="C28" s="1" t="s">
        <v>498</v>
      </c>
      <c r="D28" s="1" t="s">
        <v>1</v>
      </c>
      <c r="E28" s="1">
        <v>24120</v>
      </c>
      <c r="F28" s="67" t="s">
        <v>44</v>
      </c>
      <c r="G28" s="72">
        <v>2000966550</v>
      </c>
      <c r="H28" s="99">
        <v>19288.8</v>
      </c>
    </row>
    <row r="29" spans="1:9">
      <c r="A29" s="36">
        <v>45678</v>
      </c>
      <c r="B29" s="79" t="s">
        <v>530</v>
      </c>
      <c r="C29" s="1" t="s">
        <v>531</v>
      </c>
      <c r="D29" s="1" t="s">
        <v>1</v>
      </c>
      <c r="E29" s="1">
        <v>24120</v>
      </c>
      <c r="F29" s="2" t="s">
        <v>28</v>
      </c>
      <c r="G29" s="3" t="s">
        <v>532</v>
      </c>
      <c r="H29" s="93">
        <v>1298934.54</v>
      </c>
      <c r="I29" s="42">
        <f>H28+H29</f>
        <v>1318223.3400000001</v>
      </c>
    </row>
    <row r="31" spans="1:9" ht="13.5" thickBot="1">
      <c r="F31" s="69" t="s">
        <v>565</v>
      </c>
      <c r="H31" s="70">
        <f>SUM(H28:H30)</f>
        <v>1318223.3400000001</v>
      </c>
      <c r="I31" s="70">
        <f>SUM(I28:I30)</f>
        <v>1318223.3400000001</v>
      </c>
    </row>
    <row r="32" spans="1:9" ht="13.5" thickTop="1"/>
    <row r="33" spans="1:9">
      <c r="A33" s="36">
        <v>45694</v>
      </c>
      <c r="B33" s="72" t="s">
        <v>578</v>
      </c>
      <c r="C33" t="s">
        <v>581</v>
      </c>
      <c r="D33" s="72" t="s">
        <v>1</v>
      </c>
      <c r="E33" s="1">
        <v>24120</v>
      </c>
      <c r="F33" s="67" t="s">
        <v>44</v>
      </c>
      <c r="G33" s="1">
        <v>2000977979</v>
      </c>
      <c r="H33" s="93">
        <v>21432</v>
      </c>
      <c r="I33" s="78">
        <f>H33</f>
        <v>21432</v>
      </c>
    </row>
    <row r="35" spans="1:9" ht="13.5" thickBot="1">
      <c r="F35" s="69" t="s">
        <v>644</v>
      </c>
      <c r="H35" s="70">
        <f>SUM(H32:H34)</f>
        <v>21432</v>
      </c>
      <c r="I35" s="70">
        <f>SUM(I32:I34)</f>
        <v>21432</v>
      </c>
    </row>
    <row r="36" spans="1:9" ht="13.5" thickTop="1"/>
    <row r="37" spans="1:9" ht="12.75" customHeight="1">
      <c r="A37" s="36">
        <v>45729</v>
      </c>
      <c r="B37" s="1" t="s">
        <v>653</v>
      </c>
      <c r="C37" t="s">
        <v>684</v>
      </c>
      <c r="D37" s="1" t="s">
        <v>1</v>
      </c>
      <c r="E37" s="1">
        <v>24120</v>
      </c>
      <c r="F37" s="67" t="s">
        <v>44</v>
      </c>
      <c r="G37" s="68">
        <v>2000992384</v>
      </c>
      <c r="H37" s="99">
        <v>22503.599999999999</v>
      </c>
      <c r="I37" s="42"/>
    </row>
    <row r="38" spans="1:9" ht="12.75" customHeight="1">
      <c r="A38" s="36">
        <v>45721</v>
      </c>
      <c r="B38" s="1" t="s">
        <v>648</v>
      </c>
      <c r="C38" t="s">
        <v>680</v>
      </c>
      <c r="D38" s="1" t="s">
        <v>1</v>
      </c>
      <c r="E38" s="1">
        <v>24120</v>
      </c>
      <c r="F38" s="67" t="s">
        <v>28</v>
      </c>
      <c r="G38" s="68" t="s">
        <v>650</v>
      </c>
      <c r="H38" s="99">
        <v>988636.67</v>
      </c>
      <c r="I38" s="42"/>
    </row>
    <row r="39" spans="1:9" ht="12.75" customHeight="1">
      <c r="A39" s="36">
        <v>45729</v>
      </c>
      <c r="B39" s="1" t="s">
        <v>653</v>
      </c>
      <c r="C39" t="s">
        <v>685</v>
      </c>
      <c r="D39" s="1" t="s">
        <v>1</v>
      </c>
      <c r="E39" s="1">
        <v>24120</v>
      </c>
      <c r="F39" s="67" t="s">
        <v>28</v>
      </c>
      <c r="G39" s="68" t="s">
        <v>654</v>
      </c>
      <c r="H39" s="99">
        <v>1184848.32</v>
      </c>
      <c r="I39" s="42"/>
    </row>
    <row r="40" spans="1:9" ht="12.75" customHeight="1">
      <c r="A40" s="36">
        <v>45730</v>
      </c>
      <c r="B40" s="1" t="s">
        <v>653</v>
      </c>
      <c r="C40" t="s">
        <v>696</v>
      </c>
      <c r="D40" s="1" t="s">
        <v>1</v>
      </c>
      <c r="E40" s="1">
        <v>24120</v>
      </c>
      <c r="F40" s="67" t="s">
        <v>28</v>
      </c>
      <c r="G40" s="68" t="s">
        <v>661</v>
      </c>
      <c r="H40" s="99">
        <v>1661698.81</v>
      </c>
      <c r="I40" s="42">
        <f>SUM(H37:H40)</f>
        <v>3857687.4</v>
      </c>
    </row>
    <row r="42" spans="1:9" ht="13.5" thickBot="1">
      <c r="F42" s="69" t="s">
        <v>709</v>
      </c>
      <c r="H42" s="70">
        <f>SUM(H37:H41)</f>
        <v>3857687.4</v>
      </c>
      <c r="I42" s="70">
        <f>SUM(I39:I41)</f>
        <v>3857687.4</v>
      </c>
    </row>
    <row r="43" spans="1:9" ht="13.5" thickTop="1"/>
    <row r="44" spans="1:9">
      <c r="A44" s="36">
        <v>45754</v>
      </c>
      <c r="B44" s="1" t="s">
        <v>716</v>
      </c>
      <c r="C44" s="67" t="s">
        <v>719</v>
      </c>
      <c r="D44" s="1" t="s">
        <v>1</v>
      </c>
      <c r="E44" s="1">
        <v>24120</v>
      </c>
      <c r="F44" s="67" t="s">
        <v>44</v>
      </c>
      <c r="G44" s="72">
        <v>2000999767</v>
      </c>
      <c r="H44" s="99">
        <v>21432</v>
      </c>
    </row>
    <row r="45" spans="1:9">
      <c r="A45" s="36">
        <v>45763</v>
      </c>
      <c r="B45" s="1" t="s">
        <v>729</v>
      </c>
      <c r="C45" s="67" t="s">
        <v>732</v>
      </c>
      <c r="D45" s="1" t="s">
        <v>1</v>
      </c>
      <c r="E45" s="1">
        <v>24120</v>
      </c>
      <c r="F45" s="67" t="s">
        <v>28</v>
      </c>
      <c r="G45" s="68" t="s">
        <v>733</v>
      </c>
      <c r="H45" s="99">
        <v>1375514.47</v>
      </c>
      <c r="I45" s="42">
        <f>H44+H45</f>
        <v>1396946.47</v>
      </c>
    </row>
    <row r="47" spans="1:9" ht="13.5" thickBot="1">
      <c r="F47" s="69" t="s">
        <v>806</v>
      </c>
      <c r="H47" s="70">
        <f>SUM(H44:H46)</f>
        <v>1396946.47</v>
      </c>
      <c r="I47" s="70">
        <f>SUM(I44:I46)</f>
        <v>1396946.47</v>
      </c>
    </row>
    <row r="48" spans="1:9" ht="13.5" thickTop="1"/>
    <row r="49" spans="1:9">
      <c r="A49" s="110">
        <v>45797</v>
      </c>
      <c r="B49" s="111" t="s">
        <v>861</v>
      </c>
      <c r="C49" s="67"/>
      <c r="D49" s="111" t="s">
        <v>1</v>
      </c>
      <c r="E49" s="112">
        <v>23117</v>
      </c>
      <c r="F49" s="113" t="s">
        <v>859</v>
      </c>
      <c r="G49" s="112" t="s">
        <v>860</v>
      </c>
      <c r="H49" s="114">
        <v>62657.75</v>
      </c>
      <c r="I49" s="115">
        <f>H49</f>
        <v>62657.75</v>
      </c>
    </row>
    <row r="50" spans="1:9">
      <c r="A50" s="36">
        <v>45784</v>
      </c>
      <c r="B50" s="79" t="s">
        <v>817</v>
      </c>
      <c r="C50" s="67" t="s">
        <v>834</v>
      </c>
      <c r="D50" s="1" t="s">
        <v>1</v>
      </c>
      <c r="E50" s="1">
        <v>24120</v>
      </c>
      <c r="F50" s="67" t="s">
        <v>44</v>
      </c>
      <c r="G50" s="72">
        <v>2001012143</v>
      </c>
      <c r="H50" s="99">
        <v>21432</v>
      </c>
    </row>
    <row r="51" spans="1:9">
      <c r="A51" s="36">
        <v>45799</v>
      </c>
      <c r="B51" s="1" t="s">
        <v>873</v>
      </c>
      <c r="C51" s="67" t="s">
        <v>880</v>
      </c>
      <c r="D51" s="1" t="s">
        <v>1</v>
      </c>
      <c r="E51" s="1">
        <v>24120</v>
      </c>
      <c r="F51" s="67" t="s">
        <v>28</v>
      </c>
      <c r="G51" s="68" t="s">
        <v>881</v>
      </c>
      <c r="H51" s="99">
        <v>1650457.61</v>
      </c>
      <c r="I51" s="42">
        <f>H50+H51</f>
        <v>1671889.61</v>
      </c>
    </row>
    <row r="53" spans="1:9" ht="13.5" thickBot="1">
      <c r="F53" s="69" t="s">
        <v>894</v>
      </c>
      <c r="H53" s="70">
        <f>SUM(H49:H52)</f>
        <v>1734547.36</v>
      </c>
      <c r="I53" s="70">
        <f>SUM(I49:I52)</f>
        <v>1734547.36</v>
      </c>
    </row>
    <row r="54" spans="1:9" ht="13.5" thickTop="1"/>
    <row r="55" spans="1:9">
      <c r="A55" s="36">
        <v>45826</v>
      </c>
      <c r="B55" s="72" t="s">
        <v>925</v>
      </c>
      <c r="C55" s="67" t="s">
        <v>966</v>
      </c>
      <c r="D55" s="72" t="s">
        <v>1</v>
      </c>
      <c r="E55" s="1">
        <v>24120</v>
      </c>
      <c r="F55" s="73" t="s">
        <v>44</v>
      </c>
      <c r="G55" s="68">
        <v>2001023309</v>
      </c>
      <c r="H55" s="97">
        <v>17681.400000000001</v>
      </c>
    </row>
    <row r="56" spans="1:9">
      <c r="A56" s="36">
        <v>45826</v>
      </c>
      <c r="B56" s="72" t="s">
        <v>925</v>
      </c>
      <c r="C56" s="67" t="s">
        <v>962</v>
      </c>
      <c r="D56" s="72" t="s">
        <v>1</v>
      </c>
      <c r="E56" s="1">
        <v>24120</v>
      </c>
      <c r="F56" s="67" t="s">
        <v>28</v>
      </c>
      <c r="G56" s="68" t="s">
        <v>926</v>
      </c>
      <c r="H56" s="97">
        <v>1431058.64</v>
      </c>
      <c r="I56" s="78">
        <f>H55+H56</f>
        <v>1448740.0399999998</v>
      </c>
    </row>
    <row r="58" spans="1:9" ht="13.5" thickBot="1">
      <c r="F58" s="69" t="s">
        <v>977</v>
      </c>
      <c r="H58" s="70">
        <f>SUM(H55:H57)</f>
        <v>1448740.0399999998</v>
      </c>
      <c r="I58" s="70">
        <f>SUM(I55:I57)</f>
        <v>1448740.0399999998</v>
      </c>
    </row>
    <row r="59" spans="1:9" ht="13.5" thickTop="1"/>
  </sheetData>
  <phoneticPr fontId="8" type="noConversion"/>
  <pageMargins left="0.5" right="0" top="1" bottom="1" header="0.5" footer="0.5"/>
  <pageSetup scale="90" orientation="landscape" r:id="rId1"/>
  <headerFooter alignWithMargins="0">
    <oddHeader>&amp;C&amp;"Arial,Bold"&amp;14MCCBL Vendor Payment Lists-SU</oddHeader>
    <oddFooter>&amp;CPage &amp;P of &amp;N&amp;R&amp;D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2:I124"/>
  <sheetViews>
    <sheetView zoomScale="120" zoomScaleNormal="120" workbookViewId="0">
      <pane ySplit="3" topLeftCell="A100" activePane="bottomLeft" state="frozen"/>
      <selection pane="bottomLeft" activeCell="H127" sqref="H127"/>
    </sheetView>
  </sheetViews>
  <sheetFormatPr defaultColWidth="8.85546875" defaultRowHeight="12.75"/>
  <cols>
    <col min="1" max="1" width="9.7109375" style="1" customWidth="1"/>
    <col min="2" max="3" width="12.7109375" style="1" customWidth="1"/>
    <col min="4" max="4" width="10.7109375" style="1" customWidth="1"/>
    <col min="5" max="5" width="14.7109375" style="1" customWidth="1"/>
    <col min="6" max="6" width="30.7109375" customWidth="1"/>
    <col min="7" max="7" width="20.7109375" customWidth="1"/>
    <col min="8" max="8" width="14.7109375" style="8" customWidth="1"/>
    <col min="9" max="9" width="14.7109375" customWidth="1"/>
  </cols>
  <sheetData>
    <row r="2" spans="1:9" ht="13.5" thickBot="1"/>
    <row r="3" spans="1:9" ht="13.5" thickBot="1">
      <c r="A3" s="31" t="s">
        <v>21</v>
      </c>
      <c r="B3" s="31" t="s">
        <v>3</v>
      </c>
      <c r="C3" s="31" t="s">
        <v>19</v>
      </c>
      <c r="D3" s="40" t="s">
        <v>23</v>
      </c>
      <c r="E3" s="46" t="s">
        <v>4</v>
      </c>
      <c r="F3" s="40" t="s">
        <v>5</v>
      </c>
      <c r="G3" s="40" t="s">
        <v>24</v>
      </c>
      <c r="H3" s="41" t="s">
        <v>22</v>
      </c>
      <c r="I3" s="41" t="s">
        <v>25</v>
      </c>
    </row>
    <row r="5" spans="1:9">
      <c r="A5" s="36">
        <v>45498</v>
      </c>
      <c r="B5" s="84" t="s">
        <v>59</v>
      </c>
      <c r="C5" s="72" t="s">
        <v>75</v>
      </c>
      <c r="D5" s="72" t="s">
        <v>15</v>
      </c>
      <c r="E5" s="1">
        <v>22108</v>
      </c>
      <c r="F5" s="67" t="s">
        <v>30</v>
      </c>
      <c r="G5" s="72">
        <v>23</v>
      </c>
      <c r="H5" s="85">
        <v>99687.91</v>
      </c>
      <c r="I5" s="42">
        <f>H5</f>
        <v>99687.91</v>
      </c>
    </row>
    <row r="6" spans="1:9">
      <c r="A6" s="36">
        <v>45483</v>
      </c>
      <c r="B6" s="84" t="s">
        <v>37</v>
      </c>
      <c r="C6" s="72" t="s">
        <v>37</v>
      </c>
      <c r="D6" s="72" t="s">
        <v>15</v>
      </c>
      <c r="E6" s="1">
        <v>23111</v>
      </c>
      <c r="F6" s="67" t="s">
        <v>36</v>
      </c>
      <c r="G6" s="72" t="s">
        <v>54</v>
      </c>
      <c r="H6" s="82">
        <v>1128</v>
      </c>
      <c r="I6" s="42"/>
    </row>
    <row r="7" spans="1:9">
      <c r="A7" s="36">
        <v>45498</v>
      </c>
      <c r="B7" s="84" t="s">
        <v>59</v>
      </c>
      <c r="C7" s="72" t="s">
        <v>76</v>
      </c>
      <c r="D7" s="72" t="s">
        <v>15</v>
      </c>
      <c r="E7" s="1">
        <v>23111</v>
      </c>
      <c r="F7" s="67" t="s">
        <v>40</v>
      </c>
      <c r="G7" s="72">
        <v>40</v>
      </c>
      <c r="H7" s="82">
        <v>802144</v>
      </c>
      <c r="I7" s="42">
        <f>H6+H7</f>
        <v>803272</v>
      </c>
    </row>
    <row r="9" spans="1:9" ht="13.5" thickBot="1">
      <c r="A9" s="36"/>
      <c r="B9"/>
      <c r="C9"/>
      <c r="D9"/>
      <c r="F9" s="69" t="s">
        <v>100</v>
      </c>
      <c r="G9" s="2"/>
      <c r="H9" s="70">
        <f>SUM(H5:H8)</f>
        <v>902959.91</v>
      </c>
      <c r="I9" s="70">
        <f>SUM(I5:I8)</f>
        <v>902959.91</v>
      </c>
    </row>
    <row r="10" spans="1:9" ht="13.5" thickTop="1"/>
    <row r="11" spans="1:9">
      <c r="A11" s="81">
        <v>45506</v>
      </c>
      <c r="B11" s="79" t="s">
        <v>102</v>
      </c>
      <c r="C11" s="1" t="s">
        <v>113</v>
      </c>
      <c r="D11" s="72" t="s">
        <v>15</v>
      </c>
      <c r="E11" s="1">
        <v>20304</v>
      </c>
      <c r="F11" s="67" t="s">
        <v>106</v>
      </c>
      <c r="G11" s="68" t="s">
        <v>114</v>
      </c>
      <c r="H11" s="95">
        <v>1223.6600000000001</v>
      </c>
      <c r="I11" s="78">
        <f>H11</f>
        <v>1223.6600000000001</v>
      </c>
    </row>
    <row r="12" spans="1:9">
      <c r="A12" s="36">
        <v>45520</v>
      </c>
      <c r="B12" s="79" t="s">
        <v>126</v>
      </c>
      <c r="C12" s="72" t="s">
        <v>136</v>
      </c>
      <c r="D12" s="72" t="s">
        <v>15</v>
      </c>
      <c r="E12" s="1">
        <v>22108</v>
      </c>
      <c r="F12" s="73" t="s">
        <v>137</v>
      </c>
      <c r="G12" s="1">
        <v>111679</v>
      </c>
      <c r="H12" s="97">
        <v>3896.6</v>
      </c>
      <c r="I12" s="78">
        <f>H12</f>
        <v>3896.6</v>
      </c>
    </row>
    <row r="13" spans="1:9">
      <c r="A13" s="36">
        <v>45506</v>
      </c>
      <c r="B13" s="79" t="s">
        <v>102</v>
      </c>
      <c r="C13" s="72" t="s">
        <v>120</v>
      </c>
      <c r="D13" s="1" t="s">
        <v>15</v>
      </c>
      <c r="E13" s="1">
        <v>23111</v>
      </c>
      <c r="F13" s="67" t="s">
        <v>121</v>
      </c>
      <c r="G13" s="72">
        <v>2319992748</v>
      </c>
      <c r="H13" s="93">
        <v>3501</v>
      </c>
    </row>
    <row r="14" spans="1:9">
      <c r="A14" s="81">
        <v>45506</v>
      </c>
      <c r="B14" s="79" t="s">
        <v>102</v>
      </c>
      <c r="C14" s="72" t="s">
        <v>122</v>
      </c>
      <c r="D14" s="1" t="s">
        <v>15</v>
      </c>
      <c r="E14" s="1">
        <v>23111</v>
      </c>
      <c r="F14" s="67" t="s">
        <v>121</v>
      </c>
      <c r="G14" s="72">
        <v>2319141748</v>
      </c>
      <c r="H14" s="93">
        <v>34358.5</v>
      </c>
    </row>
    <row r="15" spans="1:9">
      <c r="A15" s="36">
        <v>45526</v>
      </c>
      <c r="B15" s="1" t="s">
        <v>149</v>
      </c>
      <c r="D15" s="1" t="s">
        <v>15</v>
      </c>
      <c r="E15" s="1">
        <v>23111</v>
      </c>
      <c r="F15" s="67" t="s">
        <v>36</v>
      </c>
      <c r="G15" s="72" t="s">
        <v>150</v>
      </c>
      <c r="H15" s="82">
        <f>1968+1701+1128+1128+1140+558+3048+3048+3048</f>
        <v>16767</v>
      </c>
      <c r="I15" s="78">
        <f>H13+H14+H15</f>
        <v>54626.5</v>
      </c>
    </row>
    <row r="16" spans="1:9">
      <c r="A16" s="80">
        <v>45506</v>
      </c>
      <c r="B16" s="79" t="s">
        <v>102</v>
      </c>
      <c r="C16" s="1" t="s">
        <v>105</v>
      </c>
      <c r="D16" s="1" t="s">
        <v>15</v>
      </c>
      <c r="E16" s="1">
        <v>23112</v>
      </c>
      <c r="F16" s="67" t="s">
        <v>106</v>
      </c>
      <c r="G16" s="72" t="s">
        <v>107</v>
      </c>
      <c r="H16" s="93">
        <v>617722.1</v>
      </c>
    </row>
    <row r="17" spans="1:9">
      <c r="A17" s="36">
        <v>45520</v>
      </c>
      <c r="B17" s="84" t="s">
        <v>126</v>
      </c>
      <c r="C17" s="72" t="s">
        <v>129</v>
      </c>
      <c r="D17" s="1" t="s">
        <v>15</v>
      </c>
      <c r="E17" s="1">
        <v>23112</v>
      </c>
      <c r="F17" s="2" t="s">
        <v>130</v>
      </c>
      <c r="G17" s="1">
        <v>8</v>
      </c>
      <c r="H17" s="97">
        <v>1090394.68</v>
      </c>
      <c r="I17" s="78">
        <f>H16+H17</f>
        <v>1708116.7799999998</v>
      </c>
    </row>
    <row r="19" spans="1:9" ht="13.5" thickBot="1">
      <c r="F19" s="69" t="s">
        <v>167</v>
      </c>
      <c r="H19" s="70">
        <f>SUM(H11:H18)</f>
        <v>1767863.54</v>
      </c>
      <c r="I19" s="70">
        <f>SUM(I11:I18)</f>
        <v>1767863.5399999998</v>
      </c>
    </row>
    <row r="20" spans="1:9" ht="13.5" thickTop="1"/>
    <row r="21" spans="1:9">
      <c r="A21" s="36">
        <v>45540</v>
      </c>
      <c r="B21" s="72" t="s">
        <v>177</v>
      </c>
      <c r="C21" s="72" t="s">
        <v>183</v>
      </c>
      <c r="D21" s="1" t="s">
        <v>15</v>
      </c>
      <c r="E21" s="1">
        <v>23111</v>
      </c>
      <c r="F21" s="67" t="s">
        <v>184</v>
      </c>
      <c r="G21" s="72" t="s">
        <v>185</v>
      </c>
      <c r="H21" s="82">
        <v>89493</v>
      </c>
    </row>
    <row r="22" spans="1:9">
      <c r="A22" s="36">
        <v>45545</v>
      </c>
      <c r="B22" s="1" t="s">
        <v>193</v>
      </c>
      <c r="D22" s="1" t="s">
        <v>15</v>
      </c>
      <c r="E22" s="1">
        <v>23111</v>
      </c>
      <c r="F22" s="67" t="s">
        <v>36</v>
      </c>
      <c r="G22" s="72" t="s">
        <v>194</v>
      </c>
      <c r="H22" s="99">
        <v>45568</v>
      </c>
      <c r="I22" s="42"/>
    </row>
    <row r="23" spans="1:9">
      <c r="A23" s="36">
        <v>45548</v>
      </c>
      <c r="B23" s="1" t="s">
        <v>195</v>
      </c>
      <c r="C23" s="72" t="s">
        <v>202</v>
      </c>
      <c r="D23" s="1" t="s">
        <v>15</v>
      </c>
      <c r="E23" s="1">
        <v>23111</v>
      </c>
      <c r="F23" s="67" t="s">
        <v>40</v>
      </c>
      <c r="G23" s="72" t="s">
        <v>203</v>
      </c>
      <c r="H23" s="99">
        <v>574008</v>
      </c>
      <c r="I23" s="42">
        <f>H21+H22+H23</f>
        <v>709069</v>
      </c>
    </row>
    <row r="24" spans="1:9">
      <c r="A24" s="36">
        <v>45548</v>
      </c>
      <c r="B24" s="1" t="s">
        <v>195</v>
      </c>
      <c r="C24" s="72" t="s">
        <v>199</v>
      </c>
      <c r="D24" s="1" t="s">
        <v>15</v>
      </c>
      <c r="E24" s="1">
        <v>22108</v>
      </c>
      <c r="F24" s="67" t="s">
        <v>184</v>
      </c>
      <c r="G24" s="72" t="s">
        <v>200</v>
      </c>
      <c r="H24" s="99">
        <v>5165.84</v>
      </c>
      <c r="I24" s="42">
        <f>H24</f>
        <v>5165.84</v>
      </c>
    </row>
    <row r="25" spans="1:9">
      <c r="A25" s="36">
        <v>45548</v>
      </c>
      <c r="B25" s="1" t="s">
        <v>195</v>
      </c>
      <c r="C25" s="72" t="s">
        <v>201</v>
      </c>
      <c r="D25" s="1" t="s">
        <v>15</v>
      </c>
      <c r="E25" s="1">
        <v>23112</v>
      </c>
      <c r="F25" s="67" t="s">
        <v>130</v>
      </c>
      <c r="G25" s="72">
        <v>9</v>
      </c>
      <c r="H25" s="99">
        <v>971516.27</v>
      </c>
      <c r="I25" s="42">
        <f>H25</f>
        <v>971516.27</v>
      </c>
    </row>
    <row r="26" spans="1:9">
      <c r="A26" s="36">
        <v>45555</v>
      </c>
      <c r="B26" s="72" t="s">
        <v>204</v>
      </c>
      <c r="C26" s="72" t="s">
        <v>224</v>
      </c>
      <c r="D26" s="72" t="s">
        <v>15</v>
      </c>
      <c r="E26" s="1">
        <v>20304</v>
      </c>
      <c r="F26" s="67" t="s">
        <v>106</v>
      </c>
      <c r="G26" s="72" t="s">
        <v>225</v>
      </c>
      <c r="H26" s="99">
        <v>632.75</v>
      </c>
      <c r="I26" s="42">
        <f>H26</f>
        <v>632.75</v>
      </c>
    </row>
    <row r="27" spans="1:9">
      <c r="A27" s="36">
        <v>45560</v>
      </c>
      <c r="B27" s="1" t="s">
        <v>226</v>
      </c>
      <c r="C27" s="72" t="s">
        <v>238</v>
      </c>
      <c r="D27" s="1" t="s">
        <v>15</v>
      </c>
      <c r="E27" s="1">
        <v>23112</v>
      </c>
      <c r="F27" s="67" t="s">
        <v>130</v>
      </c>
      <c r="G27" s="72">
        <v>10</v>
      </c>
      <c r="H27" s="99">
        <v>563482.44999999995</v>
      </c>
    </row>
    <row r="28" spans="1:9">
      <c r="A28" s="36">
        <v>45560</v>
      </c>
      <c r="B28" s="1" t="s">
        <v>226</v>
      </c>
      <c r="C28" s="72" t="s">
        <v>239</v>
      </c>
      <c r="D28" s="1" t="s">
        <v>15</v>
      </c>
      <c r="E28" s="1">
        <v>23112</v>
      </c>
      <c r="F28" s="67" t="s">
        <v>187</v>
      </c>
      <c r="G28" s="72" t="s">
        <v>240</v>
      </c>
      <c r="H28" s="99">
        <v>3120</v>
      </c>
      <c r="I28" s="42">
        <f>H27+H28</f>
        <v>566602.44999999995</v>
      </c>
    </row>
    <row r="30" spans="1:9" ht="13.5" thickBot="1">
      <c r="F30" s="69" t="s">
        <v>242</v>
      </c>
      <c r="H30" s="70">
        <f>SUM(H21:H29)</f>
        <v>2252986.3099999996</v>
      </c>
      <c r="I30" s="70">
        <f>SUM(I22:I29)</f>
        <v>2252986.3099999996</v>
      </c>
    </row>
    <row r="31" spans="1:9" ht="13.5" thickTop="1"/>
    <row r="32" spans="1:9">
      <c r="A32" s="36">
        <v>45568</v>
      </c>
      <c r="B32" s="1" t="s">
        <v>249</v>
      </c>
      <c r="C32" s="73" t="s">
        <v>254</v>
      </c>
      <c r="D32" s="1" t="s">
        <v>15</v>
      </c>
      <c r="E32" s="1">
        <v>19310</v>
      </c>
      <c r="F32" s="67" t="s">
        <v>255</v>
      </c>
      <c r="G32" s="68">
        <v>2303439</v>
      </c>
      <c r="H32" s="102">
        <v>3821.25</v>
      </c>
    </row>
    <row r="33" spans="1:9">
      <c r="A33" s="36">
        <v>45594</v>
      </c>
      <c r="B33" s="1" t="s">
        <v>341</v>
      </c>
      <c r="C33" t="s">
        <v>342</v>
      </c>
      <c r="D33" s="1" t="s">
        <v>15</v>
      </c>
      <c r="E33" s="1">
        <v>19310</v>
      </c>
      <c r="F33" s="67" t="s">
        <v>255</v>
      </c>
      <c r="G33" s="68" t="s">
        <v>343</v>
      </c>
      <c r="H33" s="99">
        <v>5017.5</v>
      </c>
      <c r="I33" s="42">
        <f>H32+H33</f>
        <v>8838.75</v>
      </c>
    </row>
    <row r="34" spans="1:9">
      <c r="A34" s="36">
        <v>45594</v>
      </c>
      <c r="B34" s="1" t="s">
        <v>341</v>
      </c>
      <c r="C34" t="s">
        <v>344</v>
      </c>
      <c r="D34" s="1" t="s">
        <v>15</v>
      </c>
      <c r="E34" s="1">
        <v>20304</v>
      </c>
      <c r="F34" s="67" t="s">
        <v>255</v>
      </c>
      <c r="G34" s="68" t="s">
        <v>343</v>
      </c>
      <c r="H34" s="99">
        <v>4062.5</v>
      </c>
      <c r="I34" s="42">
        <f>H34</f>
        <v>4062.5</v>
      </c>
    </row>
    <row r="35" spans="1:9">
      <c r="A35" s="36">
        <v>45568</v>
      </c>
      <c r="B35" s="1" t="s">
        <v>249</v>
      </c>
      <c r="C35" s="73" t="s">
        <v>256</v>
      </c>
      <c r="D35" s="72" t="s">
        <v>15</v>
      </c>
      <c r="E35" s="1">
        <v>23111</v>
      </c>
      <c r="F35" s="67" t="s">
        <v>40</v>
      </c>
      <c r="G35" s="72" t="s">
        <v>257</v>
      </c>
      <c r="H35" s="99">
        <v>1165404</v>
      </c>
    </row>
    <row r="36" spans="1:9">
      <c r="A36" s="36">
        <v>45586</v>
      </c>
      <c r="B36" s="1" t="s">
        <v>312</v>
      </c>
      <c r="D36" s="1" t="s">
        <v>15</v>
      </c>
      <c r="E36" s="1">
        <v>23111</v>
      </c>
      <c r="F36" s="67" t="s">
        <v>36</v>
      </c>
      <c r="G36" s="72" t="s">
        <v>313</v>
      </c>
      <c r="H36" s="99">
        <v>3775</v>
      </c>
      <c r="I36" s="42">
        <f>H35+H36</f>
        <v>1169179</v>
      </c>
    </row>
    <row r="37" spans="1:9">
      <c r="A37" s="36">
        <v>45567</v>
      </c>
      <c r="B37" s="1" t="s">
        <v>249</v>
      </c>
      <c r="C37" s="73" t="s">
        <v>250</v>
      </c>
      <c r="D37" s="1" t="s">
        <v>15</v>
      </c>
      <c r="E37" s="1">
        <v>23112</v>
      </c>
      <c r="F37" s="67" t="s">
        <v>251</v>
      </c>
      <c r="G37" s="72">
        <v>428324</v>
      </c>
      <c r="H37" s="99">
        <v>2189.13</v>
      </c>
    </row>
    <row r="38" spans="1:9">
      <c r="A38" s="36">
        <v>45567</v>
      </c>
      <c r="B38" s="1" t="s">
        <v>249</v>
      </c>
      <c r="C38" s="73" t="s">
        <v>252</v>
      </c>
      <c r="D38" s="1" t="s">
        <v>15</v>
      </c>
      <c r="E38" s="1">
        <v>23112</v>
      </c>
      <c r="F38" s="67" t="s">
        <v>251</v>
      </c>
      <c r="G38" s="72">
        <v>434287</v>
      </c>
      <c r="H38" s="99">
        <v>1094.56</v>
      </c>
    </row>
    <row r="39" spans="1:9">
      <c r="A39" s="36">
        <v>45567</v>
      </c>
      <c r="B39" s="1" t="s">
        <v>249</v>
      </c>
      <c r="C39" s="73" t="s">
        <v>253</v>
      </c>
      <c r="D39" s="1" t="s">
        <v>15</v>
      </c>
      <c r="E39" s="1">
        <v>23112</v>
      </c>
      <c r="F39" s="67" t="s">
        <v>251</v>
      </c>
      <c r="G39" s="72">
        <v>442637</v>
      </c>
      <c r="H39" s="99">
        <v>2189.14</v>
      </c>
      <c r="I39" s="42">
        <f>H37+H38+H39</f>
        <v>5472.83</v>
      </c>
    </row>
    <row r="41" spans="1:9" ht="13.5" thickBot="1">
      <c r="F41" s="69" t="s">
        <v>347</v>
      </c>
      <c r="H41" s="70">
        <f>SUM(H32:H40)</f>
        <v>1187553.0799999998</v>
      </c>
      <c r="I41" s="70">
        <f>SUM(I32:I40)</f>
        <v>1187553.08</v>
      </c>
    </row>
    <row r="42" spans="1:9" ht="13.5" thickTop="1"/>
    <row r="43" spans="1:9">
      <c r="A43" s="36">
        <v>45614</v>
      </c>
      <c r="B43" s="1" t="s">
        <v>380</v>
      </c>
      <c r="C43" t="s">
        <v>384</v>
      </c>
      <c r="D43" s="1" t="s">
        <v>15</v>
      </c>
      <c r="E43" s="1">
        <v>20304</v>
      </c>
      <c r="F43" s="67" t="s">
        <v>106</v>
      </c>
      <c r="G43" s="68" t="s">
        <v>385</v>
      </c>
      <c r="H43" s="99">
        <v>4516.42</v>
      </c>
    </row>
    <row r="44" spans="1:9">
      <c r="A44" s="36">
        <v>45621</v>
      </c>
      <c r="B44" s="1" t="s">
        <v>396</v>
      </c>
      <c r="C44" t="s">
        <v>401</v>
      </c>
      <c r="D44" s="1" t="s">
        <v>15</v>
      </c>
      <c r="E44" s="1">
        <v>20304</v>
      </c>
      <c r="F44" s="67" t="s">
        <v>106</v>
      </c>
      <c r="G44" s="72" t="s">
        <v>402</v>
      </c>
      <c r="H44" s="99">
        <v>1276.55</v>
      </c>
      <c r="I44" s="42">
        <f>H43+H44</f>
        <v>5792.97</v>
      </c>
    </row>
    <row r="45" spans="1:9">
      <c r="A45" s="36">
        <v>45622</v>
      </c>
      <c r="B45" s="1" t="s">
        <v>424</v>
      </c>
      <c r="D45" s="1" t="s">
        <v>15</v>
      </c>
      <c r="E45" s="1">
        <v>22108</v>
      </c>
      <c r="F45" s="67" t="s">
        <v>36</v>
      </c>
      <c r="G45" s="72" t="s">
        <v>425</v>
      </c>
      <c r="H45" s="99">
        <f>3083+715+1315+3192+2085+3217+11846+2665+4019</f>
        <v>32137</v>
      </c>
      <c r="I45" s="42">
        <f>H45</f>
        <v>32137</v>
      </c>
    </row>
    <row r="46" spans="1:9">
      <c r="A46" s="36">
        <v>45622</v>
      </c>
      <c r="B46" s="1" t="s">
        <v>422</v>
      </c>
      <c r="D46" s="1" t="s">
        <v>15</v>
      </c>
      <c r="E46" s="1">
        <v>23111</v>
      </c>
      <c r="F46" s="67" t="s">
        <v>36</v>
      </c>
      <c r="G46" s="72" t="s">
        <v>423</v>
      </c>
      <c r="H46" s="99">
        <f>1364+155+1281+6869+1686+1329+795+7974</f>
        <v>21453</v>
      </c>
    </row>
    <row r="47" spans="1:9">
      <c r="A47" s="36">
        <v>45621</v>
      </c>
      <c r="B47" s="1" t="s">
        <v>396</v>
      </c>
      <c r="C47" t="s">
        <v>405</v>
      </c>
      <c r="D47" s="1" t="s">
        <v>406</v>
      </c>
      <c r="E47" s="1">
        <v>23111</v>
      </c>
      <c r="F47" s="67" t="s">
        <v>40</v>
      </c>
      <c r="G47" s="72">
        <v>43</v>
      </c>
      <c r="H47" s="99">
        <v>730450</v>
      </c>
      <c r="I47" s="42">
        <f>H46+H47</f>
        <v>751903</v>
      </c>
    </row>
    <row r="48" spans="1:9">
      <c r="A48" s="36">
        <v>45601</v>
      </c>
      <c r="B48" s="1" t="s">
        <v>357</v>
      </c>
      <c r="C48" t="s">
        <v>360</v>
      </c>
      <c r="D48" s="1" t="s">
        <v>15</v>
      </c>
      <c r="E48" s="1">
        <v>23112</v>
      </c>
      <c r="F48" s="67" t="s">
        <v>130</v>
      </c>
      <c r="G48" s="72">
        <v>11</v>
      </c>
      <c r="H48" s="99">
        <v>830337.62</v>
      </c>
    </row>
    <row r="49" spans="1:9">
      <c r="A49" s="36">
        <v>45621</v>
      </c>
      <c r="B49" s="1" t="s">
        <v>396</v>
      </c>
      <c r="C49" t="s">
        <v>403</v>
      </c>
      <c r="D49" s="1" t="s">
        <v>15</v>
      </c>
      <c r="E49" s="1">
        <v>23112</v>
      </c>
      <c r="F49" s="67" t="s">
        <v>106</v>
      </c>
      <c r="G49" s="72" t="s">
        <v>404</v>
      </c>
      <c r="H49" s="99">
        <v>1200749.74</v>
      </c>
      <c r="I49" s="42">
        <f>H48+H49</f>
        <v>2031087.3599999999</v>
      </c>
    </row>
    <row r="51" spans="1:9" ht="13.5" thickBot="1">
      <c r="F51" s="69" t="s">
        <v>432</v>
      </c>
      <c r="H51" s="70">
        <f>SUM(H43:H50)</f>
        <v>2820920.33</v>
      </c>
      <c r="I51" s="70">
        <f>SUM(I43:I50)</f>
        <v>2820920.33</v>
      </c>
    </row>
    <row r="52" spans="1:9" ht="13.5" thickTop="1"/>
    <row r="53" spans="1:9">
      <c r="A53" s="36">
        <v>45643</v>
      </c>
      <c r="B53" s="1" t="s">
        <v>459</v>
      </c>
      <c r="C53" t="s">
        <v>462</v>
      </c>
      <c r="D53" s="1" t="s">
        <v>15</v>
      </c>
      <c r="E53" s="1">
        <v>20304</v>
      </c>
      <c r="F53" s="67" t="s">
        <v>106</v>
      </c>
      <c r="G53" s="72" t="s">
        <v>463</v>
      </c>
      <c r="H53" s="99">
        <v>1504.88</v>
      </c>
      <c r="I53" s="42">
        <f>H53</f>
        <v>1504.88</v>
      </c>
    </row>
    <row r="54" spans="1:9">
      <c r="A54" s="36">
        <v>45637</v>
      </c>
      <c r="B54" s="1" t="s">
        <v>455</v>
      </c>
      <c r="C54"/>
      <c r="D54" s="1" t="s">
        <v>15</v>
      </c>
      <c r="E54" s="1">
        <v>22108</v>
      </c>
      <c r="F54" s="67" t="s">
        <v>36</v>
      </c>
      <c r="G54" s="72" t="s">
        <v>456</v>
      </c>
      <c r="H54" s="85">
        <v>5859</v>
      </c>
      <c r="I54" s="42">
        <f>H54</f>
        <v>5859</v>
      </c>
    </row>
    <row r="55" spans="1:9">
      <c r="A55" s="36">
        <v>45637</v>
      </c>
      <c r="B55" s="1" t="s">
        <v>451</v>
      </c>
      <c r="C55"/>
      <c r="D55" s="1" t="s">
        <v>15</v>
      </c>
      <c r="E55" s="1">
        <v>23111</v>
      </c>
      <c r="F55" s="67" t="s">
        <v>36</v>
      </c>
      <c r="G55" s="72" t="s">
        <v>452</v>
      </c>
      <c r="H55" s="85">
        <f>8266+16004+956+890+30106+1715+11211+245+34486+1968+45+7211+5050+27854+1225+3367</f>
        <v>150599</v>
      </c>
    </row>
    <row r="56" spans="1:9">
      <c r="A56" s="36">
        <v>45637</v>
      </c>
      <c r="B56" s="1" t="s">
        <v>453</v>
      </c>
      <c r="C56"/>
      <c r="D56" s="1" t="s">
        <v>15</v>
      </c>
      <c r="E56" s="1">
        <v>23111</v>
      </c>
      <c r="F56" s="67" t="s">
        <v>36</v>
      </c>
      <c r="G56" s="72" t="s">
        <v>454</v>
      </c>
      <c r="H56" s="85">
        <f>72889+6013+18426+120975</f>
        <v>218303</v>
      </c>
      <c r="I56" s="42">
        <f>H55+H56</f>
        <v>368902</v>
      </c>
    </row>
    <row r="57" spans="1:9">
      <c r="A57" s="36">
        <v>45630</v>
      </c>
      <c r="B57" s="1" t="s">
        <v>435</v>
      </c>
      <c r="C57" t="s">
        <v>438</v>
      </c>
      <c r="D57" s="1" t="s">
        <v>15</v>
      </c>
      <c r="E57" s="1">
        <v>23112</v>
      </c>
      <c r="F57" s="67" t="s">
        <v>251</v>
      </c>
      <c r="G57" s="72">
        <v>458141</v>
      </c>
      <c r="H57" s="99">
        <v>4378.26</v>
      </c>
    </row>
    <row r="58" spans="1:9">
      <c r="A58" s="36">
        <v>45643</v>
      </c>
      <c r="B58" s="1" t="s">
        <v>459</v>
      </c>
      <c r="C58" t="s">
        <v>472</v>
      </c>
      <c r="D58" s="1" t="s">
        <v>15</v>
      </c>
      <c r="E58" s="1">
        <v>23112</v>
      </c>
      <c r="F58" s="67" t="s">
        <v>130</v>
      </c>
      <c r="G58" s="72">
        <v>12</v>
      </c>
      <c r="H58" s="99">
        <v>529546.78</v>
      </c>
    </row>
    <row r="59" spans="1:9">
      <c r="A59" s="36">
        <v>45630</v>
      </c>
      <c r="B59" s="1" t="s">
        <v>435</v>
      </c>
      <c r="C59" t="s">
        <v>439</v>
      </c>
      <c r="D59" s="1" t="s">
        <v>15</v>
      </c>
      <c r="E59" s="1">
        <v>23112</v>
      </c>
      <c r="F59" s="67" t="s">
        <v>187</v>
      </c>
      <c r="G59" s="72" t="s">
        <v>440</v>
      </c>
      <c r="H59" s="99">
        <v>670</v>
      </c>
      <c r="I59" s="42">
        <f>H57+H58+H59</f>
        <v>534595.04</v>
      </c>
    </row>
    <row r="61" spans="1:9" ht="13.5" thickBot="1">
      <c r="F61" s="69" t="s">
        <v>487</v>
      </c>
      <c r="H61" s="70">
        <f>SUM(H53:H60)</f>
        <v>910860.92</v>
      </c>
      <c r="I61" s="70">
        <f>SUM(I53:I60)</f>
        <v>910860.92</v>
      </c>
    </row>
    <row r="62" spans="1:9" ht="13.5" thickTop="1"/>
    <row r="63" spans="1:9">
      <c r="A63" s="36">
        <v>45678</v>
      </c>
      <c r="B63" s="79" t="s">
        <v>530</v>
      </c>
      <c r="C63" s="1" t="s">
        <v>533</v>
      </c>
      <c r="D63" s="1" t="s">
        <v>15</v>
      </c>
      <c r="E63" s="1">
        <v>20304</v>
      </c>
      <c r="F63" s="2" t="s">
        <v>106</v>
      </c>
      <c r="G63" s="1" t="s">
        <v>534</v>
      </c>
      <c r="H63" s="93">
        <v>562.44000000000005</v>
      </c>
      <c r="I63" s="78">
        <f>H63</f>
        <v>562.44000000000005</v>
      </c>
    </row>
    <row r="64" spans="1:9">
      <c r="A64" s="36">
        <v>45678</v>
      </c>
      <c r="B64" s="79" t="s">
        <v>530</v>
      </c>
      <c r="C64" s="1" t="s">
        <v>535</v>
      </c>
      <c r="D64" s="1" t="s">
        <v>15</v>
      </c>
      <c r="E64" s="1">
        <v>23111</v>
      </c>
      <c r="F64" s="2" t="s">
        <v>40</v>
      </c>
      <c r="G64" s="1" t="s">
        <v>536</v>
      </c>
      <c r="H64" s="93">
        <v>1226873</v>
      </c>
      <c r="I64" s="78">
        <f>H64</f>
        <v>1226873</v>
      </c>
    </row>
    <row r="65" spans="1:9">
      <c r="A65" s="36">
        <v>45673</v>
      </c>
      <c r="B65" s="79" t="s">
        <v>507</v>
      </c>
      <c r="C65" s="1" t="s">
        <v>510</v>
      </c>
      <c r="D65" s="1" t="s">
        <v>15</v>
      </c>
      <c r="E65" s="1">
        <v>23112</v>
      </c>
      <c r="F65" s="67" t="s">
        <v>251</v>
      </c>
      <c r="G65" s="68">
        <v>463947</v>
      </c>
      <c r="H65" s="99">
        <v>1094.56</v>
      </c>
    </row>
    <row r="66" spans="1:9">
      <c r="A66" s="36">
        <v>45678</v>
      </c>
      <c r="B66" s="79" t="s">
        <v>530</v>
      </c>
      <c r="C66" s="1" t="s">
        <v>537</v>
      </c>
      <c r="D66" s="1" t="s">
        <v>15</v>
      </c>
      <c r="E66" s="1">
        <v>23112</v>
      </c>
      <c r="F66" s="2" t="s">
        <v>130</v>
      </c>
      <c r="G66" s="1">
        <v>13</v>
      </c>
      <c r="H66" s="93">
        <v>685985.49</v>
      </c>
    </row>
    <row r="67" spans="1:9">
      <c r="A67" s="36">
        <v>45673</v>
      </c>
      <c r="B67" s="79" t="s">
        <v>507</v>
      </c>
      <c r="C67" s="1" t="s">
        <v>511</v>
      </c>
      <c r="D67" s="1" t="s">
        <v>15</v>
      </c>
      <c r="E67" s="1">
        <v>23112</v>
      </c>
      <c r="F67" s="67" t="s">
        <v>187</v>
      </c>
      <c r="G67" s="68" t="s">
        <v>512</v>
      </c>
      <c r="H67" s="99">
        <v>2480</v>
      </c>
      <c r="I67" s="42">
        <f>H65+H66+H67</f>
        <v>689560.05</v>
      </c>
    </row>
    <row r="69" spans="1:9" ht="13.5" thickBot="1">
      <c r="F69" s="69" t="s">
        <v>566</v>
      </c>
      <c r="G69" s="2"/>
      <c r="H69" s="70">
        <f>SUM(H63:H68)</f>
        <v>1916995.49</v>
      </c>
      <c r="I69" s="70">
        <f>SUM(I63:I68)</f>
        <v>1916995.49</v>
      </c>
    </row>
    <row r="70" spans="1:9" ht="13.5" thickTop="1"/>
    <row r="71" spans="1:9">
      <c r="A71" s="36">
        <v>45701</v>
      </c>
      <c r="B71" s="72" t="s">
        <v>599</v>
      </c>
      <c r="C71" t="s">
        <v>600</v>
      </c>
      <c r="D71" s="72" t="s">
        <v>15</v>
      </c>
      <c r="E71" s="1">
        <v>22108</v>
      </c>
      <c r="F71" s="67" t="s">
        <v>30</v>
      </c>
      <c r="G71" s="1" t="s">
        <v>598</v>
      </c>
      <c r="H71" s="93">
        <v>198561.63</v>
      </c>
    </row>
    <row r="72" spans="1:9">
      <c r="A72" s="36">
        <v>45714</v>
      </c>
      <c r="B72" s="72" t="s">
        <v>620</v>
      </c>
      <c r="C72" t="s">
        <v>621</v>
      </c>
      <c r="D72" s="72" t="s">
        <v>15</v>
      </c>
      <c r="E72" s="1">
        <v>22108</v>
      </c>
      <c r="F72" s="67" t="s">
        <v>30</v>
      </c>
      <c r="G72" s="1">
        <v>25</v>
      </c>
      <c r="H72" s="93">
        <v>63824</v>
      </c>
    </row>
    <row r="73" spans="1:9">
      <c r="A73" s="36">
        <v>45716</v>
      </c>
      <c r="B73" s="1" t="s">
        <v>629</v>
      </c>
      <c r="C73"/>
      <c r="D73" s="1" t="s">
        <v>15</v>
      </c>
      <c r="E73" s="1">
        <v>22108</v>
      </c>
      <c r="F73" s="67" t="s">
        <v>36</v>
      </c>
      <c r="G73" s="72" t="s">
        <v>630</v>
      </c>
      <c r="H73" s="99">
        <f>727+335</f>
        <v>1062</v>
      </c>
      <c r="I73" s="78">
        <f>H71+H72+H73</f>
        <v>263447.63</v>
      </c>
    </row>
    <row r="74" spans="1:9">
      <c r="A74" s="36">
        <v>45691</v>
      </c>
      <c r="B74" s="72" t="s">
        <v>575</v>
      </c>
      <c r="D74" s="72" t="s">
        <v>15</v>
      </c>
      <c r="E74" s="1">
        <v>23111</v>
      </c>
      <c r="F74" s="67" t="s">
        <v>36</v>
      </c>
      <c r="G74" s="1" t="s">
        <v>576</v>
      </c>
      <c r="H74" s="93">
        <v>108578</v>
      </c>
    </row>
    <row r="75" spans="1:9">
      <c r="A75" s="36">
        <v>45691</v>
      </c>
      <c r="B75" s="72" t="s">
        <v>575</v>
      </c>
      <c r="D75" s="72" t="s">
        <v>15</v>
      </c>
      <c r="E75" s="1">
        <v>23111</v>
      </c>
      <c r="F75" s="67" t="s">
        <v>36</v>
      </c>
      <c r="G75" s="1" t="s">
        <v>577</v>
      </c>
      <c r="H75" s="93">
        <v>26204</v>
      </c>
    </row>
    <row r="76" spans="1:9">
      <c r="A76" s="36">
        <v>45694</v>
      </c>
      <c r="B76" s="72" t="s">
        <v>578</v>
      </c>
      <c r="C76" t="s">
        <v>582</v>
      </c>
      <c r="D76" s="72" t="s">
        <v>15</v>
      </c>
      <c r="E76" s="1">
        <v>23111</v>
      </c>
      <c r="F76" s="67" t="s">
        <v>40</v>
      </c>
      <c r="G76" s="1" t="s">
        <v>583</v>
      </c>
      <c r="H76" s="93">
        <v>953112</v>
      </c>
    </row>
    <row r="77" spans="1:9">
      <c r="A77" s="36">
        <v>45701</v>
      </c>
      <c r="B77" s="72" t="s">
        <v>599</v>
      </c>
      <c r="C77" t="s">
        <v>601</v>
      </c>
      <c r="D77" s="72" t="s">
        <v>15</v>
      </c>
      <c r="E77" s="1">
        <v>23111</v>
      </c>
      <c r="F77" s="67" t="s">
        <v>40</v>
      </c>
      <c r="G77" s="1" t="s">
        <v>602</v>
      </c>
      <c r="H77" s="93">
        <v>2108549</v>
      </c>
      <c r="I77" s="78">
        <f>SUM(H74:H77)</f>
        <v>3196443</v>
      </c>
    </row>
    <row r="78" spans="1:9">
      <c r="A78" s="36">
        <v>45701</v>
      </c>
      <c r="B78" s="72" t="s">
        <v>599</v>
      </c>
      <c r="C78" t="s">
        <v>603</v>
      </c>
      <c r="D78" s="72" t="s">
        <v>15</v>
      </c>
      <c r="E78" s="1">
        <v>23112</v>
      </c>
      <c r="F78" s="67" t="s">
        <v>130</v>
      </c>
      <c r="G78" s="1" t="s">
        <v>604</v>
      </c>
      <c r="H78" s="93">
        <v>510599.51</v>
      </c>
    </row>
    <row r="79" spans="1:9">
      <c r="A79" s="36">
        <v>45714</v>
      </c>
      <c r="B79" s="72" t="s">
        <v>620</v>
      </c>
      <c r="C79" t="s">
        <v>622</v>
      </c>
      <c r="D79" s="72" t="s">
        <v>15</v>
      </c>
      <c r="E79" s="1">
        <v>23112</v>
      </c>
      <c r="F79" s="67" t="s">
        <v>251</v>
      </c>
      <c r="G79" s="1">
        <v>468492</v>
      </c>
      <c r="H79" s="93">
        <v>2189.13</v>
      </c>
      <c r="I79" s="78">
        <f>H78+H79</f>
        <v>512788.64</v>
      </c>
    </row>
    <row r="80" spans="1:9">
      <c r="A80" s="36">
        <v>45701</v>
      </c>
      <c r="B80" s="72" t="s">
        <v>599</v>
      </c>
      <c r="C80" t="s">
        <v>612</v>
      </c>
      <c r="D80" s="72" t="s">
        <v>15</v>
      </c>
      <c r="E80" s="1">
        <v>23159</v>
      </c>
      <c r="F80" s="67" t="s">
        <v>613</v>
      </c>
      <c r="G80" s="72">
        <v>2904343</v>
      </c>
      <c r="H80" s="93">
        <v>62657.61</v>
      </c>
      <c r="I80" s="78">
        <f>H80</f>
        <v>62657.61</v>
      </c>
    </row>
    <row r="82" spans="1:9" ht="13.5" thickBot="1">
      <c r="F82" s="69" t="s">
        <v>639</v>
      </c>
      <c r="H82" s="70">
        <f>SUM(H71:H81)</f>
        <v>4035336.8799999994</v>
      </c>
      <c r="I82" s="70">
        <f>SUM(I71:I81)</f>
        <v>4035336.88</v>
      </c>
    </row>
    <row r="83" spans="1:9" ht="13.5" thickTop="1"/>
    <row r="84" spans="1:9" ht="12.75" customHeight="1">
      <c r="A84" s="36">
        <v>45740</v>
      </c>
      <c r="B84" s="1" t="s">
        <v>662</v>
      </c>
      <c r="C84" t="s">
        <v>697</v>
      </c>
      <c r="D84" s="1" t="s">
        <v>15</v>
      </c>
      <c r="E84" s="1">
        <v>22108</v>
      </c>
      <c r="F84" s="67" t="s">
        <v>30</v>
      </c>
      <c r="G84" s="68">
        <v>26</v>
      </c>
      <c r="H84" s="97">
        <v>45028.23</v>
      </c>
      <c r="I84" s="42"/>
    </row>
    <row r="85" spans="1:9" ht="12.75" customHeight="1">
      <c r="A85" s="36">
        <v>45721</v>
      </c>
      <c r="B85" s="1" t="s">
        <v>648</v>
      </c>
      <c r="C85" t="s">
        <v>681</v>
      </c>
      <c r="D85" s="1" t="s">
        <v>15</v>
      </c>
      <c r="E85" s="1">
        <v>22108</v>
      </c>
      <c r="F85" s="67" t="s">
        <v>106</v>
      </c>
      <c r="G85" s="72" t="s">
        <v>651</v>
      </c>
      <c r="H85" s="99">
        <v>1632</v>
      </c>
      <c r="I85" s="42">
        <f>H84+H85</f>
        <v>46660.23</v>
      </c>
    </row>
    <row r="86" spans="1:9" ht="12.75" customHeight="1">
      <c r="A86" s="36">
        <v>45740</v>
      </c>
      <c r="B86" s="1" t="s">
        <v>662</v>
      </c>
      <c r="C86" t="s">
        <v>698</v>
      </c>
      <c r="D86" s="1" t="s">
        <v>15</v>
      </c>
      <c r="E86" s="1">
        <v>23111</v>
      </c>
      <c r="F86" s="67" t="s">
        <v>40</v>
      </c>
      <c r="G86" s="68" t="s">
        <v>663</v>
      </c>
      <c r="H86" s="97">
        <v>1699514.51</v>
      </c>
      <c r="I86" s="42"/>
    </row>
    <row r="87" spans="1:9" ht="12.75" customHeight="1">
      <c r="A87" s="36">
        <v>45740</v>
      </c>
      <c r="B87" s="1" t="s">
        <v>672</v>
      </c>
      <c r="C87"/>
      <c r="D87" s="1" t="s">
        <v>15</v>
      </c>
      <c r="E87" s="1">
        <v>23111</v>
      </c>
      <c r="F87" s="67" t="s">
        <v>36</v>
      </c>
      <c r="G87" s="72" t="s">
        <v>673</v>
      </c>
      <c r="H87" s="99">
        <v>14257</v>
      </c>
      <c r="I87" s="42">
        <f>H86+H87</f>
        <v>1713771.51</v>
      </c>
    </row>
    <row r="88" spans="1:9" ht="12.75" customHeight="1">
      <c r="A88" s="36">
        <v>45729</v>
      </c>
      <c r="B88" s="1" t="s">
        <v>653</v>
      </c>
      <c r="C88" t="s">
        <v>686</v>
      </c>
      <c r="D88" s="1" t="s">
        <v>15</v>
      </c>
      <c r="E88" s="1">
        <v>23112</v>
      </c>
      <c r="F88" s="67" t="s">
        <v>130</v>
      </c>
      <c r="G88" s="68" t="s">
        <v>655</v>
      </c>
      <c r="H88" s="99">
        <v>581470.11</v>
      </c>
      <c r="I88" s="42">
        <f>H88</f>
        <v>581470.11</v>
      </c>
    </row>
    <row r="90" spans="1:9" ht="13.5" thickBot="1">
      <c r="F90" s="69" t="s">
        <v>710</v>
      </c>
      <c r="G90" s="2"/>
      <c r="H90" s="70">
        <f>SUM(H84:H89)</f>
        <v>2341901.85</v>
      </c>
      <c r="I90" s="70">
        <f>SUM(I84:I89)</f>
        <v>2341901.85</v>
      </c>
    </row>
    <row r="91" spans="1:9" ht="13.5" thickTop="1"/>
    <row r="92" spans="1:9">
      <c r="A92" s="36">
        <v>45777</v>
      </c>
      <c r="B92" s="79" t="s">
        <v>796</v>
      </c>
      <c r="C92" s="67" t="s">
        <v>798</v>
      </c>
      <c r="D92" s="72" t="s">
        <v>15</v>
      </c>
      <c r="E92" s="1">
        <v>22108</v>
      </c>
      <c r="F92" s="67" t="s">
        <v>30</v>
      </c>
      <c r="G92" s="68">
        <v>27</v>
      </c>
      <c r="H92" s="97">
        <v>53281.38</v>
      </c>
    </row>
    <row r="93" spans="1:9">
      <c r="A93" s="36">
        <v>45775</v>
      </c>
      <c r="B93" s="1" t="s">
        <v>782</v>
      </c>
      <c r="C93" s="67"/>
      <c r="D93" s="1" t="s">
        <v>15</v>
      </c>
      <c r="E93" s="1">
        <v>22108</v>
      </c>
      <c r="F93" s="67" t="s">
        <v>36</v>
      </c>
      <c r="G93" s="68" t="s">
        <v>783</v>
      </c>
      <c r="H93" s="99">
        <v>308</v>
      </c>
      <c r="I93" s="78">
        <f>H92+H93</f>
        <v>53589.38</v>
      </c>
    </row>
    <row r="94" spans="1:9">
      <c r="A94" s="36">
        <v>45775</v>
      </c>
      <c r="B94" s="1" t="s">
        <v>770</v>
      </c>
      <c r="C94" s="67"/>
      <c r="D94" s="1" t="s">
        <v>15</v>
      </c>
      <c r="E94" s="1">
        <v>23111</v>
      </c>
      <c r="F94" s="67" t="s">
        <v>36</v>
      </c>
      <c r="G94" s="68" t="s">
        <v>771</v>
      </c>
      <c r="H94" s="99">
        <v>1164</v>
      </c>
    </row>
    <row r="95" spans="1:9">
      <c r="A95" s="36">
        <v>45775</v>
      </c>
      <c r="B95" s="1" t="s">
        <v>772</v>
      </c>
      <c r="C95" s="67"/>
      <c r="D95" s="1" t="s">
        <v>15</v>
      </c>
      <c r="E95" s="1">
        <v>23111</v>
      </c>
      <c r="F95" s="67" t="s">
        <v>36</v>
      </c>
      <c r="G95" s="68" t="s">
        <v>773</v>
      </c>
      <c r="H95" s="99">
        <v>84</v>
      </c>
    </row>
    <row r="96" spans="1:9">
      <c r="A96" s="36">
        <v>45775</v>
      </c>
      <c r="B96" s="1" t="s">
        <v>774</v>
      </c>
      <c r="C96" s="67"/>
      <c r="D96" s="1" t="s">
        <v>15</v>
      </c>
      <c r="E96" s="1">
        <v>23111</v>
      </c>
      <c r="F96" s="67" t="s">
        <v>36</v>
      </c>
      <c r="G96" s="68" t="s">
        <v>775</v>
      </c>
      <c r="H96" s="99">
        <v>498</v>
      </c>
    </row>
    <row r="97" spans="1:9">
      <c r="A97" s="36">
        <v>45775</v>
      </c>
      <c r="B97" s="1" t="s">
        <v>776</v>
      </c>
      <c r="C97" s="67"/>
      <c r="D97" s="1" t="s">
        <v>15</v>
      </c>
      <c r="E97" s="1">
        <v>23111</v>
      </c>
      <c r="F97" s="67" t="s">
        <v>36</v>
      </c>
      <c r="G97" s="68" t="s">
        <v>777</v>
      </c>
      <c r="H97" s="99">
        <v>1542</v>
      </c>
    </row>
    <row r="98" spans="1:9">
      <c r="A98" s="36">
        <v>45775</v>
      </c>
      <c r="B98" s="1" t="s">
        <v>778</v>
      </c>
      <c r="C98" s="67"/>
      <c r="D98" s="1" t="s">
        <v>15</v>
      </c>
      <c r="E98" s="1">
        <v>23111</v>
      </c>
      <c r="F98" s="67" t="s">
        <v>36</v>
      </c>
      <c r="G98" s="68" t="s">
        <v>779</v>
      </c>
      <c r="H98" s="99">
        <v>862</v>
      </c>
    </row>
    <row r="99" spans="1:9">
      <c r="A99" s="36">
        <v>45775</v>
      </c>
      <c r="B99" s="1" t="s">
        <v>780</v>
      </c>
      <c r="C99" s="67"/>
      <c r="D99" s="1" t="s">
        <v>15</v>
      </c>
      <c r="E99" s="1">
        <v>23111</v>
      </c>
      <c r="F99" s="67" t="s">
        <v>36</v>
      </c>
      <c r="G99" s="68" t="s">
        <v>781</v>
      </c>
      <c r="H99" s="99">
        <v>12090</v>
      </c>
    </row>
    <row r="100" spans="1:9">
      <c r="A100" s="36">
        <v>45775</v>
      </c>
      <c r="B100" s="92" t="s">
        <v>784</v>
      </c>
      <c r="C100" s="67"/>
      <c r="D100" s="1" t="s">
        <v>15</v>
      </c>
      <c r="E100" s="1">
        <v>23111</v>
      </c>
      <c r="F100" s="67" t="s">
        <v>36</v>
      </c>
      <c r="G100" s="68" t="s">
        <v>785</v>
      </c>
      <c r="H100" s="99">
        <v>6465</v>
      </c>
    </row>
    <row r="101" spans="1:9">
      <c r="A101" s="36">
        <v>45775</v>
      </c>
      <c r="B101" s="92" t="s">
        <v>786</v>
      </c>
      <c r="C101" s="67"/>
      <c r="D101" s="1" t="s">
        <v>15</v>
      </c>
      <c r="E101" s="1">
        <v>23111</v>
      </c>
      <c r="F101" s="67" t="s">
        <v>36</v>
      </c>
      <c r="G101" s="68" t="s">
        <v>787</v>
      </c>
      <c r="H101" s="99">
        <v>23729</v>
      </c>
    </row>
    <row r="102" spans="1:9">
      <c r="A102" s="36">
        <v>45775</v>
      </c>
      <c r="B102" s="92" t="s">
        <v>788</v>
      </c>
      <c r="C102" s="67"/>
      <c r="D102" s="1" t="s">
        <v>15</v>
      </c>
      <c r="E102" s="1">
        <v>23111</v>
      </c>
      <c r="F102" s="67" t="s">
        <v>36</v>
      </c>
      <c r="G102" s="68" t="s">
        <v>789</v>
      </c>
      <c r="H102" s="99">
        <v>376</v>
      </c>
      <c r="I102" s="42">
        <f>SUM(H94:H102)</f>
        <v>46810</v>
      </c>
    </row>
    <row r="103" spans="1:9">
      <c r="A103" s="36">
        <v>45754</v>
      </c>
      <c r="B103" s="1" t="s">
        <v>716</v>
      </c>
      <c r="C103" s="67" t="s">
        <v>720</v>
      </c>
      <c r="D103" s="1" t="s">
        <v>15</v>
      </c>
      <c r="E103" s="1">
        <v>23112</v>
      </c>
      <c r="F103" s="67" t="s">
        <v>130</v>
      </c>
      <c r="G103" s="72" t="s">
        <v>721</v>
      </c>
      <c r="H103" s="99">
        <v>1237969.46</v>
      </c>
      <c r="I103" s="42">
        <f>H103</f>
        <v>1237969.46</v>
      </c>
    </row>
    <row r="105" spans="1:9" ht="13.5" thickBot="1">
      <c r="F105" s="69" t="s">
        <v>807</v>
      </c>
      <c r="H105" s="70">
        <f>SUM(H92:H104)</f>
        <v>1338368.8399999999</v>
      </c>
      <c r="I105" s="70">
        <f>SUM(I92:I104)</f>
        <v>1338368.8399999999</v>
      </c>
    </row>
    <row r="106" spans="1:9" ht="13.5" thickTop="1"/>
    <row r="107" spans="1:9">
      <c r="A107" s="36">
        <v>45789</v>
      </c>
      <c r="B107" s="79" t="s">
        <v>835</v>
      </c>
      <c r="C107" s="67" t="s">
        <v>836</v>
      </c>
      <c r="D107" s="72" t="s">
        <v>15</v>
      </c>
      <c r="E107" s="1">
        <v>20304</v>
      </c>
      <c r="F107" s="67" t="s">
        <v>106</v>
      </c>
      <c r="G107" s="72" t="s">
        <v>837</v>
      </c>
      <c r="H107" s="99">
        <v>562.44000000000005</v>
      </c>
      <c r="I107" s="42">
        <f>H107</f>
        <v>562.44000000000005</v>
      </c>
    </row>
    <row r="108" spans="1:9">
      <c r="A108" s="36">
        <v>45791</v>
      </c>
      <c r="B108" s="79" t="s">
        <v>838</v>
      </c>
      <c r="C108" s="67" t="s">
        <v>839</v>
      </c>
      <c r="D108" s="1" t="s">
        <v>15</v>
      </c>
      <c r="E108" s="1">
        <v>23112</v>
      </c>
      <c r="F108" s="67" t="s">
        <v>251</v>
      </c>
      <c r="G108" s="72">
        <v>472964</v>
      </c>
      <c r="H108" s="99">
        <v>2189.13</v>
      </c>
    </row>
    <row r="109" spans="1:9">
      <c r="A109" s="36">
        <v>45791</v>
      </c>
      <c r="B109" s="79" t="s">
        <v>838</v>
      </c>
      <c r="C109" s="67" t="s">
        <v>840</v>
      </c>
      <c r="D109" s="1" t="s">
        <v>15</v>
      </c>
      <c r="E109" s="1">
        <v>23112</v>
      </c>
      <c r="F109" s="67" t="s">
        <v>187</v>
      </c>
      <c r="G109" s="72" t="s">
        <v>841</v>
      </c>
      <c r="H109" s="99">
        <v>960</v>
      </c>
    </row>
    <row r="110" spans="1:9">
      <c r="A110" s="36">
        <v>45791</v>
      </c>
      <c r="B110" s="79" t="s">
        <v>838</v>
      </c>
      <c r="C110" s="67" t="s">
        <v>842</v>
      </c>
      <c r="D110" s="1" t="s">
        <v>15</v>
      </c>
      <c r="E110" s="1">
        <v>23112</v>
      </c>
      <c r="F110" s="67" t="s">
        <v>187</v>
      </c>
      <c r="G110" s="72" t="s">
        <v>843</v>
      </c>
      <c r="H110" s="99">
        <v>446.25</v>
      </c>
      <c r="I110" s="42">
        <f>H108+H109+H110</f>
        <v>3595.38</v>
      </c>
    </row>
    <row r="112" spans="1:9" ht="13.5" thickBot="1">
      <c r="F112" s="69" t="s">
        <v>895</v>
      </c>
      <c r="H112" s="70">
        <f>SUM(H107:H111)</f>
        <v>4157.82</v>
      </c>
      <c r="I112" s="70">
        <f>SUM(I107:I111)</f>
        <v>4157.82</v>
      </c>
    </row>
    <row r="113" spans="1:9" ht="13.5" thickTop="1"/>
    <row r="114" spans="1:9" ht="12.75" customHeight="1">
      <c r="A114" s="36">
        <v>45810</v>
      </c>
      <c r="B114" s="72" t="s">
        <v>902</v>
      </c>
      <c r="C114" s="67" t="s">
        <v>938</v>
      </c>
      <c r="D114" s="72" t="s">
        <v>15</v>
      </c>
      <c r="E114" s="1">
        <v>20304</v>
      </c>
      <c r="F114" s="67" t="s">
        <v>106</v>
      </c>
      <c r="G114" s="68" t="s">
        <v>903</v>
      </c>
      <c r="H114" s="97">
        <v>1645.49</v>
      </c>
      <c r="I114" s="42">
        <f>H114</f>
        <v>1645.49</v>
      </c>
    </row>
    <row r="115" spans="1:9" ht="12.75" customHeight="1">
      <c r="A115" s="36">
        <v>45811</v>
      </c>
      <c r="B115" s="72" t="s">
        <v>907</v>
      </c>
      <c r="C115" s="67" t="s">
        <v>945</v>
      </c>
      <c r="D115" s="72" t="s">
        <v>15</v>
      </c>
      <c r="E115" s="1">
        <v>22108</v>
      </c>
      <c r="F115" s="67" t="s">
        <v>908</v>
      </c>
      <c r="G115" s="68">
        <v>138323</v>
      </c>
      <c r="H115" s="97">
        <v>24801.91</v>
      </c>
      <c r="I115" s="42">
        <f>H115</f>
        <v>24801.91</v>
      </c>
    </row>
    <row r="116" spans="1:9" ht="12.75" customHeight="1">
      <c r="A116" s="36">
        <v>45810</v>
      </c>
      <c r="B116" s="72" t="s">
        <v>902</v>
      </c>
      <c r="C116" s="67" t="s">
        <v>939</v>
      </c>
      <c r="D116" s="72" t="s">
        <v>15</v>
      </c>
      <c r="E116" s="1">
        <v>23111</v>
      </c>
      <c r="F116" s="67" t="s">
        <v>40</v>
      </c>
      <c r="G116" s="68" t="s">
        <v>904</v>
      </c>
      <c r="H116" s="97">
        <v>1046397</v>
      </c>
      <c r="I116" s="42"/>
    </row>
    <row r="117" spans="1:9" ht="12.75" customHeight="1">
      <c r="A117" s="36">
        <v>45810</v>
      </c>
      <c r="B117" s="72" t="s">
        <v>902</v>
      </c>
      <c r="C117" s="67" t="s">
        <v>940</v>
      </c>
      <c r="D117" s="72" t="s">
        <v>15</v>
      </c>
      <c r="E117" s="1">
        <v>23111</v>
      </c>
      <c r="F117" s="67" t="s">
        <v>40</v>
      </c>
      <c r="G117" s="68" t="s">
        <v>905</v>
      </c>
      <c r="H117" s="97">
        <v>482475</v>
      </c>
      <c r="I117" s="42">
        <f>H116+H117</f>
        <v>1528872</v>
      </c>
    </row>
    <row r="118" spans="1:9" ht="12.75" customHeight="1">
      <c r="A118" s="36">
        <v>45810</v>
      </c>
      <c r="B118" s="72" t="s">
        <v>902</v>
      </c>
      <c r="C118" s="67" t="s">
        <v>941</v>
      </c>
      <c r="D118" s="72" t="s">
        <v>15</v>
      </c>
      <c r="E118" s="1">
        <v>23112</v>
      </c>
      <c r="F118" s="67" t="s">
        <v>251</v>
      </c>
      <c r="G118" s="68">
        <v>478439</v>
      </c>
      <c r="H118" s="97">
        <v>2189.13</v>
      </c>
      <c r="I118" s="42"/>
    </row>
    <row r="119" spans="1:9" ht="12.75" customHeight="1">
      <c r="A119" s="36">
        <v>45810</v>
      </c>
      <c r="B119" s="72" t="s">
        <v>902</v>
      </c>
      <c r="C119" s="67" t="s">
        <v>942</v>
      </c>
      <c r="D119" s="72" t="s">
        <v>15</v>
      </c>
      <c r="E119" s="1">
        <v>23112</v>
      </c>
      <c r="F119" s="67" t="s">
        <v>130</v>
      </c>
      <c r="G119" s="68" t="s">
        <v>906</v>
      </c>
      <c r="H119" s="97">
        <v>1183280.83</v>
      </c>
      <c r="I119" s="42"/>
    </row>
    <row r="120" spans="1:9" ht="12.75" customHeight="1">
      <c r="A120" s="36">
        <v>45810</v>
      </c>
      <c r="B120" s="72" t="s">
        <v>902</v>
      </c>
      <c r="C120" s="67" t="s">
        <v>943</v>
      </c>
      <c r="D120" s="72" t="s">
        <v>15</v>
      </c>
      <c r="E120" s="1">
        <v>23112</v>
      </c>
      <c r="F120" s="67" t="s">
        <v>130</v>
      </c>
      <c r="G120" s="68">
        <v>17</v>
      </c>
      <c r="H120" s="97">
        <v>3169722.06</v>
      </c>
      <c r="I120" s="42">
        <f>H118+H119+H120</f>
        <v>4355192.0199999996</v>
      </c>
    </row>
    <row r="121" spans="1:9" ht="12.75" customHeight="1">
      <c r="A121" s="36">
        <v>45810</v>
      </c>
      <c r="B121" s="72" t="s">
        <v>902</v>
      </c>
      <c r="C121" s="67" t="s">
        <v>944</v>
      </c>
      <c r="D121" s="72" t="s">
        <v>15</v>
      </c>
      <c r="E121" s="1">
        <v>24114</v>
      </c>
      <c r="F121" s="67" t="s">
        <v>130</v>
      </c>
      <c r="G121" s="68" t="s">
        <v>906</v>
      </c>
      <c r="H121" s="97">
        <v>1355489.7</v>
      </c>
      <c r="I121" s="42">
        <f>H121</f>
        <v>1355489.7</v>
      </c>
    </row>
    <row r="123" spans="1:9" ht="13.5" thickBot="1">
      <c r="F123" s="69" t="s">
        <v>983</v>
      </c>
      <c r="H123" s="70">
        <f>SUM(H114:H122)</f>
        <v>7266001.1200000001</v>
      </c>
      <c r="I123" s="70">
        <f>SUM(I114:I122)</f>
        <v>7266001.1200000001</v>
      </c>
    </row>
    <row r="124" spans="1:9" ht="13.5" thickTop="1"/>
  </sheetData>
  <phoneticPr fontId="8" type="noConversion"/>
  <pageMargins left="0.5" right="0" top="1" bottom="1" header="0.5" footer="0.5"/>
  <pageSetup scale="92" orientation="landscape" r:id="rId1"/>
  <headerFooter alignWithMargins="0">
    <oddHeader>&amp;C&amp;"Arial,Bold"&amp;14MCCBL Vendor Payment Lists-TU</oddHeader>
    <oddFooter>&amp;CPage &amp;P of &amp;N&amp;R&amp;D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2:I27"/>
  <sheetViews>
    <sheetView zoomScale="136" zoomScaleNormal="136" workbookViewId="0">
      <pane ySplit="3" topLeftCell="A16" activePane="bottomLeft" state="frozen"/>
      <selection pane="bottomLeft" activeCell="F27" sqref="F27"/>
    </sheetView>
  </sheetViews>
  <sheetFormatPr defaultColWidth="8.85546875" defaultRowHeight="12.75"/>
  <cols>
    <col min="1" max="1" width="9.7109375" customWidth="1"/>
    <col min="2" max="3" width="12.7109375" customWidth="1"/>
    <col min="4" max="4" width="10.7109375" customWidth="1"/>
    <col min="5" max="5" width="14.7109375" style="1" customWidth="1"/>
    <col min="6" max="6" width="36.42578125" customWidth="1"/>
    <col min="7" max="7" width="15.7109375" customWidth="1"/>
    <col min="8" max="8" width="14.7109375" style="8" customWidth="1"/>
    <col min="9" max="9" width="14.7109375" customWidth="1"/>
  </cols>
  <sheetData>
    <row r="2" spans="1:9" ht="13.5" thickBot="1"/>
    <row r="3" spans="1:9" ht="13.5" thickBot="1">
      <c r="A3" s="31" t="s">
        <v>21</v>
      </c>
      <c r="B3" s="31" t="s">
        <v>3</v>
      </c>
      <c r="C3" s="31" t="s">
        <v>19</v>
      </c>
      <c r="D3" s="40" t="s">
        <v>23</v>
      </c>
      <c r="E3" s="32" t="s">
        <v>4</v>
      </c>
      <c r="F3" s="40" t="s">
        <v>5</v>
      </c>
      <c r="G3" s="40" t="s">
        <v>24</v>
      </c>
      <c r="H3" s="41" t="s">
        <v>22</v>
      </c>
      <c r="I3" s="41" t="s">
        <v>25</v>
      </c>
    </row>
    <row r="5" spans="1:9">
      <c r="F5" s="71" t="s">
        <v>101</v>
      </c>
    </row>
    <row r="7" spans="1:9">
      <c r="F7" s="71" t="s">
        <v>173</v>
      </c>
    </row>
    <row r="9" spans="1:9">
      <c r="F9" s="71" t="s">
        <v>248</v>
      </c>
    </row>
    <row r="11" spans="1:9">
      <c r="F11" s="71" t="s">
        <v>356</v>
      </c>
    </row>
    <row r="13" spans="1:9">
      <c r="F13" s="71" t="s">
        <v>434</v>
      </c>
    </row>
    <row r="15" spans="1:9">
      <c r="F15" s="71" t="s">
        <v>492</v>
      </c>
    </row>
    <row r="17" spans="6:6">
      <c r="F17" s="71" t="s">
        <v>572</v>
      </c>
    </row>
    <row r="19" spans="6:6">
      <c r="F19" s="71" t="s">
        <v>643</v>
      </c>
    </row>
    <row r="21" spans="6:6">
      <c r="F21" s="71" t="s">
        <v>715</v>
      </c>
    </row>
    <row r="23" spans="6:6">
      <c r="F23" s="71" t="s">
        <v>812</v>
      </c>
    </row>
    <row r="25" spans="6:6">
      <c r="F25" s="71" t="s">
        <v>901</v>
      </c>
    </row>
    <row r="27" spans="6:6">
      <c r="F27" s="71" t="s">
        <v>981</v>
      </c>
    </row>
  </sheetData>
  <phoneticPr fontId="8" type="noConversion"/>
  <pageMargins left="0.5" right="0.25" top="1" bottom="1" header="0.5" footer="0.5"/>
  <pageSetup scale="90" orientation="landscape" r:id="rId1"/>
  <headerFooter alignWithMargins="0">
    <oddHeader>&amp;C&amp;"Arial,Bold"&amp;14MCCBL Vendor Payment Lists-UB</oddHeader>
    <oddFooter>&amp;CPage &amp;P of &amp;N&amp;R&amp;D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C7D2513532D204BBD7C710C64FBE324" ma:contentTypeVersion="18" ma:contentTypeDescription="Create a new document." ma:contentTypeScope="" ma:versionID="32850e9a17d5af43c98e25c55a6328a9">
  <xsd:schema xmlns:xsd="http://www.w3.org/2001/XMLSchema" xmlns:xs="http://www.w3.org/2001/XMLSchema" xmlns:p="http://schemas.microsoft.com/office/2006/metadata/properties" xmlns:ns2="176cbe70-41d0-4d0d-93d7-b7bb590be226" xmlns:ns3="1aab5a46-2bc3-4c92-a271-448cca1da9dc" targetNamespace="http://schemas.microsoft.com/office/2006/metadata/properties" ma:root="true" ma:fieldsID="2b0faf42ea91d14ebe94ee3411b37c77" ns2:_="" ns3:_="">
    <xsd:import namespace="176cbe70-41d0-4d0d-93d7-b7bb590be226"/>
    <xsd:import namespace="1aab5a46-2bc3-4c92-a271-448cca1da9d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6cbe70-41d0-4d0d-93d7-b7bb590be22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c798f33-3d80-4f62-8d00-3bced575e494}" ma:internalName="TaxCatchAll" ma:showField="CatchAllData" ma:web="176cbe70-41d0-4d0d-93d7-b7bb590be2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ab5a46-2bc3-4c92-a271-448cca1da9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68de63f-17c9-4549-bd0e-40c937605a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76cbe70-41d0-4d0d-93d7-b7bb590be226" xsi:nil="true"/>
    <lcf76f155ced4ddcb4097134ff3c332f xmlns="1aab5a46-2bc3-4c92-a271-448cca1da9d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1F20B52-D9CA-4639-BF3B-890B305D21E1}"/>
</file>

<file path=customXml/itemProps2.xml><?xml version="1.0" encoding="utf-8"?>
<ds:datastoreItem xmlns:ds="http://schemas.openxmlformats.org/officeDocument/2006/customXml" ds:itemID="{34556819-1407-4CE4-99C8-8D1FCE7E1A56}"/>
</file>

<file path=customXml/itemProps3.xml><?xml version="1.0" encoding="utf-8"?>
<ds:datastoreItem xmlns:ds="http://schemas.openxmlformats.org/officeDocument/2006/customXml" ds:itemID="{A3BC3810-D182-454D-A69E-274BE6DCBE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16</vt:i4>
      </vt:variant>
    </vt:vector>
  </HeadingPairs>
  <TitlesOfParts>
    <vt:vector size="33" baseType="lpstr">
      <vt:lpstr>GCL</vt:lpstr>
      <vt:lpstr>Summary</vt:lpstr>
      <vt:lpstr>UMCP</vt:lpstr>
      <vt:lpstr>UMB</vt:lpstr>
      <vt:lpstr>UMBI</vt:lpstr>
      <vt:lpstr>UMES</vt:lpstr>
      <vt:lpstr>UMBC</vt:lpstr>
      <vt:lpstr>UMUC</vt:lpstr>
      <vt:lpstr>UMGC</vt:lpstr>
      <vt:lpstr>CES</vt:lpstr>
      <vt:lpstr>USM</vt:lpstr>
      <vt:lpstr>BSU</vt:lpstr>
      <vt:lpstr>CSU</vt:lpstr>
      <vt:lpstr>FSU</vt:lpstr>
      <vt:lpstr>SU</vt:lpstr>
      <vt:lpstr>TU</vt:lpstr>
      <vt:lpstr>UB</vt:lpstr>
      <vt:lpstr>Summary!Print_Area</vt:lpstr>
      <vt:lpstr>UMUC!Print_Area</vt:lpstr>
      <vt:lpstr>BSU!Print_Titles</vt:lpstr>
      <vt:lpstr>CES!Print_Titles</vt:lpstr>
      <vt:lpstr>CSU!Print_Titles</vt:lpstr>
      <vt:lpstr>FSU!Print_Titles</vt:lpstr>
      <vt:lpstr>SU!Print_Titles</vt:lpstr>
      <vt:lpstr>TU!Print_Titles</vt:lpstr>
      <vt:lpstr>UB!Print_Titles</vt:lpstr>
      <vt:lpstr>UMB!Print_Titles</vt:lpstr>
      <vt:lpstr>UMBC!Print_Titles</vt:lpstr>
      <vt:lpstr>UMBI!Print_Titles</vt:lpstr>
      <vt:lpstr>UMCP!Print_Titles</vt:lpstr>
      <vt:lpstr>UMES!Print_Titles</vt:lpstr>
      <vt:lpstr>UMUC!Print_Titles</vt:lpstr>
      <vt:lpstr>USM!Print_Titles</vt:lpstr>
    </vt:vector>
  </TitlesOfParts>
  <Company>University of Maryland System Admin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Jennie Dang</dc:creator>
  <cp:lastModifiedBy>Cindy Lui</cp:lastModifiedBy>
  <cp:lastPrinted>2018-02-09T20:20:35Z</cp:lastPrinted>
  <dcterms:created xsi:type="dcterms:W3CDTF">2002-05-03T15:17:04Z</dcterms:created>
  <dcterms:modified xsi:type="dcterms:W3CDTF">2025-08-11T21:56:57Z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0x0101001C7D2513532D204BBD7C710C64FBE324</vt:lpwstr>
  </property>
</Properties>
</file>